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guptaarunkumar2001/Documents/COVID/Usashi Realstates IBC/List of Creditors/"/>
    </mc:Choice>
  </mc:AlternateContent>
  <xr:revisionPtr revIDLastSave="0" documentId="8_{DC41A972-0F88-A642-8A6B-9BB19698AC32}" xr6:coauthVersionLast="47" xr6:coauthVersionMax="47" xr10:uidLastSave="{00000000-0000-0000-0000-000000000000}"/>
  <bookViews>
    <workbookView xWindow="1280" yWindow="960" windowWidth="27140" windowHeight="16540" xr2:uid="{9D5065E0-04A2-F046-BC53-1245944C0923}"/>
  </bookViews>
  <sheets>
    <sheet name="Ann_2_Unsecured FC in a class" sheetId="1" r:id="rId1"/>
  </sheets>
  <definedNames>
    <definedName name="_xlnm._FilterDatabase" localSheetId="0" hidden="1">'Ann_2_Unsecured FC in a class'!$A$7:$X$138</definedName>
    <definedName name="_xlnm.Print_Area" localSheetId="0">'Ann_2_Unsecured FC in a class'!$A$1:$X$140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40" i="1" l="1"/>
  <c r="T138" i="1"/>
  <c r="F137" i="1"/>
  <c r="T137" i="1" s="1"/>
  <c r="F136" i="1"/>
  <c r="T136" i="1" s="1"/>
  <c r="T135" i="1"/>
  <c r="T134" i="1"/>
  <c r="T133" i="1"/>
  <c r="T132" i="1"/>
  <c r="T131" i="1"/>
  <c r="T130" i="1"/>
  <c r="F129" i="1"/>
  <c r="T129" i="1" s="1"/>
  <c r="T128" i="1"/>
  <c r="T127" i="1"/>
  <c r="T126" i="1"/>
  <c r="T125" i="1"/>
  <c r="F124" i="1"/>
  <c r="T124" i="1" s="1"/>
  <c r="T123" i="1"/>
  <c r="T122" i="1"/>
  <c r="T121" i="1"/>
  <c r="T120" i="1"/>
  <c r="D120" i="1"/>
  <c r="D121" i="1" s="1"/>
  <c r="D122" i="1" s="1"/>
  <c r="D123" i="1" s="1"/>
  <c r="T119" i="1"/>
  <c r="T118" i="1"/>
  <c r="F117" i="1"/>
  <c r="T117" i="1" s="1"/>
  <c r="F116" i="1"/>
  <c r="T115" i="1"/>
  <c r="T114" i="1"/>
  <c r="F113" i="1"/>
  <c r="T113" i="1" s="1"/>
  <c r="T112" i="1"/>
  <c r="T111" i="1"/>
  <c r="T110" i="1"/>
  <c r="T109" i="1"/>
  <c r="F109" i="1"/>
  <c r="T108" i="1"/>
  <c r="T107" i="1"/>
  <c r="F106" i="1"/>
  <c r="F105" i="1"/>
  <c r="T105" i="1" s="1"/>
  <c r="T104" i="1"/>
  <c r="T103" i="1"/>
  <c r="T102" i="1"/>
  <c r="T101" i="1"/>
  <c r="F100" i="1"/>
  <c r="T99" i="1"/>
  <c r="T98" i="1"/>
  <c r="T97" i="1"/>
  <c r="F96" i="1"/>
  <c r="T96" i="1" s="1"/>
  <c r="T95" i="1"/>
  <c r="F94" i="1"/>
  <c r="T94" i="1" s="1"/>
  <c r="T93" i="1"/>
  <c r="F92" i="1"/>
  <c r="T92" i="1" s="1"/>
  <c r="F91" i="1"/>
  <c r="T91" i="1" s="1"/>
  <c r="T90" i="1"/>
  <c r="T89" i="1"/>
  <c r="T88" i="1"/>
  <c r="F87" i="1"/>
  <c r="T86" i="1"/>
  <c r="T85" i="1"/>
  <c r="T84" i="1"/>
  <c r="T83" i="1"/>
  <c r="F82" i="1"/>
  <c r="T82" i="1" s="1"/>
  <c r="F81" i="1"/>
  <c r="T81" i="1" s="1"/>
  <c r="F80" i="1"/>
  <c r="T80" i="1" s="1"/>
  <c r="T79" i="1"/>
  <c r="T78" i="1"/>
  <c r="F77" i="1"/>
  <c r="T77" i="1" s="1"/>
  <c r="T76" i="1"/>
  <c r="T75" i="1"/>
  <c r="F74" i="1"/>
  <c r="T74" i="1" s="1"/>
  <c r="T73" i="1"/>
  <c r="T72" i="1"/>
  <c r="T71" i="1"/>
  <c r="T70" i="1"/>
  <c r="F70" i="1"/>
  <c r="F69" i="1"/>
  <c r="T68" i="1"/>
  <c r="T67" i="1"/>
  <c r="F66" i="1"/>
  <c r="T66" i="1" s="1"/>
  <c r="T65" i="1"/>
  <c r="T64" i="1"/>
  <c r="T63" i="1"/>
  <c r="T62" i="1"/>
  <c r="T61" i="1"/>
  <c r="T60" i="1"/>
  <c r="T59" i="1"/>
  <c r="T58" i="1"/>
  <c r="T57" i="1"/>
  <c r="F57" i="1"/>
  <c r="T56" i="1"/>
  <c r="T55" i="1"/>
  <c r="T54" i="1"/>
  <c r="F53" i="1"/>
  <c r="T52" i="1"/>
  <c r="T51" i="1"/>
  <c r="T50" i="1"/>
  <c r="T49" i="1"/>
  <c r="T48" i="1"/>
  <c r="T47" i="1"/>
  <c r="T46" i="1"/>
  <c r="F46" i="1"/>
  <c r="T45" i="1"/>
  <c r="F44" i="1"/>
  <c r="T44" i="1" s="1"/>
  <c r="T43" i="1"/>
  <c r="T42" i="1"/>
  <c r="T41" i="1"/>
  <c r="F40" i="1"/>
  <c r="T39" i="1"/>
  <c r="F38" i="1"/>
  <c r="F37" i="1"/>
  <c r="T37" i="1" s="1"/>
  <c r="F36" i="1"/>
  <c r="T36" i="1" s="1"/>
  <c r="E35" i="1"/>
  <c r="T35" i="1" s="1"/>
  <c r="T34" i="1"/>
  <c r="T33" i="1"/>
  <c r="T32" i="1"/>
  <c r="T31" i="1"/>
  <c r="T30" i="1"/>
  <c r="T29" i="1"/>
  <c r="T28" i="1"/>
  <c r="T27" i="1"/>
  <c r="T26" i="1"/>
  <c r="F25" i="1"/>
  <c r="T25" i="1" s="1"/>
  <c r="T24" i="1"/>
  <c r="F23" i="1"/>
  <c r="F22" i="1"/>
  <c r="T21" i="1"/>
  <c r="T20" i="1"/>
  <c r="T19" i="1"/>
  <c r="F18" i="1"/>
  <c r="T18" i="1" s="1"/>
  <c r="T17" i="1"/>
  <c r="F17" i="1"/>
  <c r="T16" i="1"/>
  <c r="T15" i="1"/>
  <c r="F14" i="1"/>
  <c r="T14" i="1" s="1"/>
  <c r="T13" i="1"/>
  <c r="T12" i="1"/>
  <c r="T11" i="1"/>
  <c r="T10" i="1"/>
  <c r="T9"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E8" i="1"/>
  <c r="E140" i="1" s="1"/>
  <c r="T8" i="1" l="1"/>
  <c r="F140" i="1"/>
  <c r="M91" i="1" s="1"/>
  <c r="T22" i="1"/>
  <c r="T38" i="1"/>
  <c r="T53" i="1"/>
  <c r="T23" i="1"/>
  <c r="T40" i="1"/>
  <c r="T100" i="1"/>
  <c r="T69" i="1"/>
  <c r="T87" i="1"/>
  <c r="T106" i="1"/>
  <c r="T116" i="1"/>
  <c r="M87" i="1" l="1"/>
  <c r="M36" i="1"/>
  <c r="M113" i="1"/>
  <c r="M106" i="1"/>
  <c r="M69" i="1"/>
  <c r="M44" i="1"/>
  <c r="M57" i="1"/>
  <c r="M137" i="1"/>
  <c r="T140" i="1"/>
  <c r="P137" i="1"/>
  <c r="Q136" i="1"/>
  <c r="M136" i="1"/>
  <c r="O135" i="1"/>
  <c r="O134" i="1"/>
  <c r="O133" i="1"/>
  <c r="O132" i="1"/>
  <c r="O131" i="1"/>
  <c r="O130" i="1"/>
  <c r="O129" i="1"/>
  <c r="P128" i="1"/>
  <c r="P127" i="1"/>
  <c r="P126" i="1"/>
  <c r="P125" i="1"/>
  <c r="P124" i="1"/>
  <c r="Q123" i="1"/>
  <c r="M123" i="1"/>
  <c r="R122" i="1"/>
  <c r="N122" i="1"/>
  <c r="O121" i="1"/>
  <c r="P120" i="1"/>
  <c r="Q119" i="1"/>
  <c r="M119" i="1"/>
  <c r="Q118" i="1"/>
  <c r="M118" i="1"/>
  <c r="Q117" i="1"/>
  <c r="M117" i="1"/>
  <c r="R116" i="1"/>
  <c r="N116" i="1"/>
  <c r="O115" i="1"/>
  <c r="P114" i="1"/>
  <c r="P113" i="1"/>
  <c r="Q112" i="1"/>
  <c r="M112" i="1"/>
  <c r="Q111" i="1"/>
  <c r="M111" i="1"/>
  <c r="Q110" i="1"/>
  <c r="M110" i="1"/>
  <c r="Q109" i="1"/>
  <c r="M109" i="1"/>
  <c r="R108" i="1"/>
  <c r="O137" i="1"/>
  <c r="P136" i="1"/>
  <c r="R135" i="1"/>
  <c r="N135" i="1"/>
  <c r="R134" i="1"/>
  <c r="N134" i="1"/>
  <c r="R133" i="1"/>
  <c r="N133" i="1"/>
  <c r="R132" i="1"/>
  <c r="N132" i="1"/>
  <c r="R131" i="1"/>
  <c r="N131" i="1"/>
  <c r="R130" i="1"/>
  <c r="N130" i="1"/>
  <c r="R129" i="1"/>
  <c r="N129" i="1"/>
  <c r="O128" i="1"/>
  <c r="O127" i="1"/>
  <c r="O126" i="1"/>
  <c r="O125" i="1"/>
  <c r="O124" i="1"/>
  <c r="P123" i="1"/>
  <c r="Q122" i="1"/>
  <c r="M122" i="1"/>
  <c r="R121" i="1"/>
  <c r="N121" i="1"/>
  <c r="O120" i="1"/>
  <c r="P119" i="1"/>
  <c r="P118" i="1"/>
  <c r="P117" i="1"/>
  <c r="Q116" i="1"/>
  <c r="R115" i="1"/>
  <c r="N115" i="1"/>
  <c r="O114" i="1"/>
  <c r="O113" i="1"/>
  <c r="P112" i="1"/>
  <c r="P111" i="1"/>
  <c r="P110" i="1"/>
  <c r="P109" i="1"/>
  <c r="Q108" i="1"/>
  <c r="M108" i="1"/>
  <c r="Q107" i="1"/>
  <c r="M107" i="1"/>
  <c r="Q106" i="1"/>
  <c r="R105" i="1"/>
  <c r="N105" i="1"/>
  <c r="O104" i="1"/>
  <c r="O103" i="1"/>
  <c r="O102" i="1"/>
  <c r="O101" i="1"/>
  <c r="O100" i="1"/>
  <c r="P99" i="1"/>
  <c r="R137" i="1"/>
  <c r="N137" i="1"/>
  <c r="O136" i="1"/>
  <c r="Q135" i="1"/>
  <c r="M135" i="1"/>
  <c r="Q134" i="1"/>
  <c r="M134" i="1"/>
  <c r="Q133" i="1"/>
  <c r="M133" i="1"/>
  <c r="Q132" i="1"/>
  <c r="M132" i="1"/>
  <c r="Q131" i="1"/>
  <c r="M131" i="1"/>
  <c r="Q130" i="1"/>
  <c r="M130" i="1"/>
  <c r="Q129" i="1"/>
  <c r="M129" i="1"/>
  <c r="R128" i="1"/>
  <c r="N128" i="1"/>
  <c r="R127" i="1"/>
  <c r="N127" i="1"/>
  <c r="R126" i="1"/>
  <c r="N126" i="1"/>
  <c r="R125" i="1"/>
  <c r="N125" i="1"/>
  <c r="R124" i="1"/>
  <c r="N124" i="1"/>
  <c r="O123" i="1"/>
  <c r="P122" i="1"/>
  <c r="Q121" i="1"/>
  <c r="M121" i="1"/>
  <c r="R120" i="1"/>
  <c r="N120" i="1"/>
  <c r="O119" i="1"/>
  <c r="O118" i="1"/>
  <c r="O117" i="1"/>
  <c r="P116" i="1"/>
  <c r="Q115" i="1"/>
  <c r="M115" i="1"/>
  <c r="R114" i="1"/>
  <c r="N114" i="1"/>
  <c r="R113" i="1"/>
  <c r="N113" i="1"/>
  <c r="O112" i="1"/>
  <c r="O111" i="1"/>
  <c r="O110" i="1"/>
  <c r="O109" i="1"/>
  <c r="P108" i="1"/>
  <c r="P107" i="1"/>
  <c r="P106" i="1"/>
  <c r="Q105" i="1"/>
  <c r="M105" i="1"/>
  <c r="R104" i="1"/>
  <c r="N104" i="1"/>
  <c r="R103" i="1"/>
  <c r="N103" i="1"/>
  <c r="Q137" i="1"/>
  <c r="R136" i="1"/>
  <c r="N136" i="1"/>
  <c r="P135" i="1"/>
  <c r="P134" i="1"/>
  <c r="P133" i="1"/>
  <c r="P132" i="1"/>
  <c r="P131" i="1"/>
  <c r="P130" i="1"/>
  <c r="P129" i="1"/>
  <c r="Q128" i="1"/>
  <c r="M128" i="1"/>
  <c r="Q127" i="1"/>
  <c r="M127" i="1"/>
  <c r="Q126" i="1"/>
  <c r="M126" i="1"/>
  <c r="Q125" i="1"/>
  <c r="M125" i="1"/>
  <c r="Q124" i="1"/>
  <c r="R123" i="1"/>
  <c r="N123" i="1"/>
  <c r="O122" i="1"/>
  <c r="P121" i="1"/>
  <c r="Q120" i="1"/>
  <c r="M120" i="1"/>
  <c r="R119" i="1"/>
  <c r="N119" i="1"/>
  <c r="R118" i="1"/>
  <c r="N118" i="1"/>
  <c r="R117" i="1"/>
  <c r="N117" i="1"/>
  <c r="O116" i="1"/>
  <c r="P115" i="1"/>
  <c r="Q114" i="1"/>
  <c r="M114" i="1"/>
  <c r="Q113" i="1"/>
  <c r="R112" i="1"/>
  <c r="N112" i="1"/>
  <c r="R111" i="1"/>
  <c r="N111" i="1"/>
  <c r="R110" i="1"/>
  <c r="N110" i="1"/>
  <c r="R109" i="1"/>
  <c r="N109" i="1"/>
  <c r="O108" i="1"/>
  <c r="O107" i="1"/>
  <c r="O106" i="1"/>
  <c r="P105" i="1"/>
  <c r="Q104" i="1"/>
  <c r="M104" i="1"/>
  <c r="Q103" i="1"/>
  <c r="M103" i="1"/>
  <c r="Q102" i="1"/>
  <c r="M102" i="1"/>
  <c r="Q101" i="1"/>
  <c r="M101" i="1"/>
  <c r="Q100" i="1"/>
  <c r="R99" i="1"/>
  <c r="N99" i="1"/>
  <c r="R98" i="1"/>
  <c r="N98" i="1"/>
  <c r="R97" i="1"/>
  <c r="N97" i="1"/>
  <c r="R96" i="1"/>
  <c r="N96" i="1"/>
  <c r="O95" i="1"/>
  <c r="N107" i="1"/>
  <c r="P103" i="1"/>
  <c r="P102" i="1"/>
  <c r="R101" i="1"/>
  <c r="R100" i="1"/>
  <c r="O98" i="1"/>
  <c r="Q97" i="1"/>
  <c r="O96" i="1"/>
  <c r="N95" i="1"/>
  <c r="R94" i="1"/>
  <c r="N94" i="1"/>
  <c r="O93" i="1"/>
  <c r="O92" i="1"/>
  <c r="P91" i="1"/>
  <c r="Q90" i="1"/>
  <c r="M90" i="1"/>
  <c r="Q89" i="1"/>
  <c r="M89" i="1"/>
  <c r="Q88" i="1"/>
  <c r="M88" i="1"/>
  <c r="Q87" i="1"/>
  <c r="R86" i="1"/>
  <c r="N86" i="1"/>
  <c r="R85" i="1"/>
  <c r="N85" i="1"/>
  <c r="R84" i="1"/>
  <c r="N84" i="1"/>
  <c r="R83" i="1"/>
  <c r="N83" i="1"/>
  <c r="R82" i="1"/>
  <c r="N82" i="1"/>
  <c r="O81" i="1"/>
  <c r="P80" i="1"/>
  <c r="Q79" i="1"/>
  <c r="M79" i="1"/>
  <c r="R78" i="1"/>
  <c r="N78" i="1"/>
  <c r="R77" i="1"/>
  <c r="N77" i="1"/>
  <c r="O76" i="1"/>
  <c r="O75" i="1"/>
  <c r="O74" i="1"/>
  <c r="P73" i="1"/>
  <c r="P72" i="1"/>
  <c r="P71" i="1"/>
  <c r="P70" i="1"/>
  <c r="Q69" i="1"/>
  <c r="R68" i="1"/>
  <c r="N68" i="1"/>
  <c r="R67" i="1"/>
  <c r="N67" i="1"/>
  <c r="R66" i="1"/>
  <c r="N66" i="1"/>
  <c r="O65" i="1"/>
  <c r="O64" i="1"/>
  <c r="P63" i="1"/>
  <c r="P62" i="1"/>
  <c r="P61" i="1"/>
  <c r="P60" i="1"/>
  <c r="P59" i="1"/>
  <c r="P58" i="1"/>
  <c r="P57" i="1"/>
  <c r="Q56" i="1"/>
  <c r="M56" i="1"/>
  <c r="Q55" i="1"/>
  <c r="M55" i="1"/>
  <c r="N108" i="1"/>
  <c r="R106" i="1"/>
  <c r="O105" i="1"/>
  <c r="P104" i="1"/>
  <c r="N102" i="1"/>
  <c r="P101" i="1"/>
  <c r="P100" i="1"/>
  <c r="Q99" i="1"/>
  <c r="M98" i="1"/>
  <c r="P97" i="1"/>
  <c r="M96" i="1"/>
  <c r="R95" i="1"/>
  <c r="M95" i="1"/>
  <c r="Q94" i="1"/>
  <c r="M94" i="1"/>
  <c r="R93" i="1"/>
  <c r="N93" i="1"/>
  <c r="R92" i="1"/>
  <c r="N92" i="1"/>
  <c r="O91" i="1"/>
  <c r="P90" i="1"/>
  <c r="P89" i="1"/>
  <c r="P88" i="1"/>
  <c r="P87" i="1"/>
  <c r="Q86" i="1"/>
  <c r="M86" i="1"/>
  <c r="Q85" i="1"/>
  <c r="M85" i="1"/>
  <c r="Q84" i="1"/>
  <c r="M84" i="1"/>
  <c r="Q83" i="1"/>
  <c r="M83" i="1"/>
  <c r="Q82" i="1"/>
  <c r="M82" i="1"/>
  <c r="R81" i="1"/>
  <c r="N81" i="1"/>
  <c r="O80" i="1"/>
  <c r="P79" i="1"/>
  <c r="Q78" i="1"/>
  <c r="M78" i="1"/>
  <c r="Q77" i="1"/>
  <c r="M77" i="1"/>
  <c r="R76" i="1"/>
  <c r="N76" i="1"/>
  <c r="R75" i="1"/>
  <c r="N75" i="1"/>
  <c r="R74" i="1"/>
  <c r="N74" i="1"/>
  <c r="O73" i="1"/>
  <c r="O72" i="1"/>
  <c r="O71" i="1"/>
  <c r="O70" i="1"/>
  <c r="P69" i="1"/>
  <c r="Q68" i="1"/>
  <c r="M68" i="1"/>
  <c r="Q67" i="1"/>
  <c r="M67" i="1"/>
  <c r="N106" i="1"/>
  <c r="N101" i="1"/>
  <c r="N100" i="1"/>
  <c r="O99" i="1"/>
  <c r="Q98" i="1"/>
  <c r="O97" i="1"/>
  <c r="Q96" i="1"/>
  <c r="Q95" i="1"/>
  <c r="P94" i="1"/>
  <c r="Q93" i="1"/>
  <c r="M93" i="1"/>
  <c r="Q92" i="1"/>
  <c r="M92" i="1"/>
  <c r="R91" i="1"/>
  <c r="N91" i="1"/>
  <c r="O90" i="1"/>
  <c r="O89" i="1"/>
  <c r="O88" i="1"/>
  <c r="O87" i="1"/>
  <c r="P86" i="1"/>
  <c r="P85" i="1"/>
  <c r="P84" i="1"/>
  <c r="P83" i="1"/>
  <c r="P82" i="1"/>
  <c r="Q81" i="1"/>
  <c r="M81" i="1"/>
  <c r="R80" i="1"/>
  <c r="N80" i="1"/>
  <c r="O79" i="1"/>
  <c r="P78" i="1"/>
  <c r="P77" i="1"/>
  <c r="Q76" i="1"/>
  <c r="M76" i="1"/>
  <c r="Q75" i="1"/>
  <c r="M75" i="1"/>
  <c r="Q74" i="1"/>
  <c r="M74" i="1"/>
  <c r="R73" i="1"/>
  <c r="N73" i="1"/>
  <c r="R72" i="1"/>
  <c r="N72" i="1"/>
  <c r="R71" i="1"/>
  <c r="N71" i="1"/>
  <c r="R70" i="1"/>
  <c r="N70" i="1"/>
  <c r="O69" i="1"/>
  <c r="P68" i="1"/>
  <c r="P67" i="1"/>
  <c r="P66" i="1"/>
  <c r="Q65" i="1"/>
  <c r="M65" i="1"/>
  <c r="Q64" i="1"/>
  <c r="M64" i="1"/>
  <c r="R63" i="1"/>
  <c r="N63" i="1"/>
  <c r="R62" i="1"/>
  <c r="N62" i="1"/>
  <c r="R61" i="1"/>
  <c r="N61" i="1"/>
  <c r="R60" i="1"/>
  <c r="N60" i="1"/>
  <c r="R107" i="1"/>
  <c r="R102" i="1"/>
  <c r="M99" i="1"/>
  <c r="P98" i="1"/>
  <c r="M97" i="1"/>
  <c r="P96" i="1"/>
  <c r="P95" i="1"/>
  <c r="O94" i="1"/>
  <c r="P93" i="1"/>
  <c r="P92" i="1"/>
  <c r="Q91" i="1"/>
  <c r="R90" i="1"/>
  <c r="N90" i="1"/>
  <c r="R89" i="1"/>
  <c r="N89" i="1"/>
  <c r="R88" i="1"/>
  <c r="N88" i="1"/>
  <c r="R87" i="1"/>
  <c r="N87" i="1"/>
  <c r="O86" i="1"/>
  <c r="O85" i="1"/>
  <c r="O84" i="1"/>
  <c r="O83" i="1"/>
  <c r="O82" i="1"/>
  <c r="P81" i="1"/>
  <c r="Q80" i="1"/>
  <c r="M80" i="1"/>
  <c r="R79" i="1"/>
  <c r="N79" i="1"/>
  <c r="O78" i="1"/>
  <c r="O77" i="1"/>
  <c r="P76" i="1"/>
  <c r="P75" i="1"/>
  <c r="P74" i="1"/>
  <c r="Q73" i="1"/>
  <c r="M73" i="1"/>
  <c r="Q72" i="1"/>
  <c r="M72" i="1"/>
  <c r="Q71" i="1"/>
  <c r="M71" i="1"/>
  <c r="Q70" i="1"/>
  <c r="R69" i="1"/>
  <c r="N69" i="1"/>
  <c r="O68" i="1"/>
  <c r="O67" i="1"/>
  <c r="O66" i="1"/>
  <c r="P65" i="1"/>
  <c r="P64" i="1"/>
  <c r="Q63" i="1"/>
  <c r="M63" i="1"/>
  <c r="Q62" i="1"/>
  <c r="M62" i="1"/>
  <c r="Q61" i="1"/>
  <c r="M61" i="1"/>
  <c r="Q60" i="1"/>
  <c r="M60" i="1"/>
  <c r="Q59" i="1"/>
  <c r="M59" i="1"/>
  <c r="Q58" i="1"/>
  <c r="M58" i="1"/>
  <c r="Q57" i="1"/>
  <c r="R56" i="1"/>
  <c r="N56" i="1"/>
  <c r="R55" i="1"/>
  <c r="N55" i="1"/>
  <c r="R54" i="1"/>
  <c r="Q66" i="1"/>
  <c r="R65" i="1"/>
  <c r="N64" i="1"/>
  <c r="O59" i="1"/>
  <c r="O58" i="1"/>
  <c r="O57" i="1"/>
  <c r="N54" i="1"/>
  <c r="R53" i="1"/>
  <c r="N53" i="1"/>
  <c r="O52" i="1"/>
  <c r="O51" i="1"/>
  <c r="O50" i="1"/>
  <c r="O49" i="1"/>
  <c r="O48" i="1"/>
  <c r="O47" i="1"/>
  <c r="O46" i="1"/>
  <c r="P45" i="1"/>
  <c r="P44" i="1"/>
  <c r="Q43" i="1"/>
  <c r="M43" i="1"/>
  <c r="Q42" i="1"/>
  <c r="M42" i="1"/>
  <c r="Q41" i="1"/>
  <c r="M41" i="1"/>
  <c r="Q40" i="1"/>
  <c r="R39" i="1"/>
  <c r="N39" i="1"/>
  <c r="R38" i="1"/>
  <c r="N38" i="1"/>
  <c r="O37" i="1"/>
  <c r="P36" i="1"/>
  <c r="Q35" i="1"/>
  <c r="M35" i="1"/>
  <c r="R34" i="1"/>
  <c r="N34" i="1"/>
  <c r="R33" i="1"/>
  <c r="N33" i="1"/>
  <c r="R32" i="1"/>
  <c r="N32" i="1"/>
  <c r="O31" i="1"/>
  <c r="O30" i="1"/>
  <c r="O29" i="1"/>
  <c r="O28" i="1"/>
  <c r="O27" i="1"/>
  <c r="O26" i="1"/>
  <c r="O25" i="1"/>
  <c r="Q24" i="1"/>
  <c r="M24" i="1"/>
  <c r="Q23" i="1"/>
  <c r="R22" i="1"/>
  <c r="N22" i="1"/>
  <c r="O21" i="1"/>
  <c r="O20" i="1"/>
  <c r="O19" i="1"/>
  <c r="O18" i="1"/>
  <c r="P17" i="1"/>
  <c r="Q16" i="1"/>
  <c r="M16" i="1"/>
  <c r="Q15" i="1"/>
  <c r="M15" i="1"/>
  <c r="Q14" i="1"/>
  <c r="R13" i="1"/>
  <c r="N13" i="1"/>
  <c r="R12" i="1"/>
  <c r="N12" i="1"/>
  <c r="R11" i="1"/>
  <c r="N11" i="1"/>
  <c r="R10" i="1"/>
  <c r="M66" i="1"/>
  <c r="N65" i="1"/>
  <c r="O62" i="1"/>
  <c r="O60" i="1"/>
  <c r="N59" i="1"/>
  <c r="N58" i="1"/>
  <c r="N57" i="1"/>
  <c r="P56" i="1"/>
  <c r="P55" i="1"/>
  <c r="Q54" i="1"/>
  <c r="M54" i="1"/>
  <c r="Q53" i="1"/>
  <c r="R52" i="1"/>
  <c r="N52" i="1"/>
  <c r="R51" i="1"/>
  <c r="N51" i="1"/>
  <c r="R50" i="1"/>
  <c r="N50" i="1"/>
  <c r="R49" i="1"/>
  <c r="N49" i="1"/>
  <c r="R48" i="1"/>
  <c r="N48" i="1"/>
  <c r="R47" i="1"/>
  <c r="N47" i="1"/>
  <c r="R46" i="1"/>
  <c r="N46" i="1"/>
  <c r="O45" i="1"/>
  <c r="O44" i="1"/>
  <c r="P43" i="1"/>
  <c r="P42" i="1"/>
  <c r="P41" i="1"/>
  <c r="P40" i="1"/>
  <c r="Q39" i="1"/>
  <c r="M39" i="1"/>
  <c r="Q38" i="1"/>
  <c r="R37" i="1"/>
  <c r="N37" i="1"/>
  <c r="O36" i="1"/>
  <c r="P35" i="1"/>
  <c r="Q34" i="1"/>
  <c r="M34" i="1"/>
  <c r="Q33" i="1"/>
  <c r="M33" i="1"/>
  <c r="Q32" i="1"/>
  <c r="M32" i="1"/>
  <c r="R31" i="1"/>
  <c r="N31" i="1"/>
  <c r="R30" i="1"/>
  <c r="N30" i="1"/>
  <c r="R29" i="1"/>
  <c r="N29" i="1"/>
  <c r="R28" i="1"/>
  <c r="N28" i="1"/>
  <c r="R27" i="1"/>
  <c r="N27" i="1"/>
  <c r="R26" i="1"/>
  <c r="N26" i="1"/>
  <c r="R25" i="1"/>
  <c r="N25" i="1"/>
  <c r="P24" i="1"/>
  <c r="P23" i="1"/>
  <c r="Q22" i="1"/>
  <c r="R21" i="1"/>
  <c r="N21" i="1"/>
  <c r="R20" i="1"/>
  <c r="N20" i="1"/>
  <c r="R19" i="1"/>
  <c r="N19" i="1"/>
  <c r="R18" i="1"/>
  <c r="N18" i="1"/>
  <c r="O17" i="1"/>
  <c r="P16" i="1"/>
  <c r="P15" i="1"/>
  <c r="O56" i="1"/>
  <c r="O55" i="1"/>
  <c r="P54" i="1"/>
  <c r="P53" i="1"/>
  <c r="Q52" i="1"/>
  <c r="M52" i="1"/>
  <c r="Q51" i="1"/>
  <c r="M51" i="1"/>
  <c r="Q50" i="1"/>
  <c r="M50" i="1"/>
  <c r="Q49" i="1"/>
  <c r="M49" i="1"/>
  <c r="Q48" i="1"/>
  <c r="M48" i="1"/>
  <c r="Q47" i="1"/>
  <c r="M47" i="1"/>
  <c r="Q46" i="1"/>
  <c r="M46" i="1"/>
  <c r="R45" i="1"/>
  <c r="N45" i="1"/>
  <c r="R44" i="1"/>
  <c r="N44" i="1"/>
  <c r="O43" i="1"/>
  <c r="O42" i="1"/>
  <c r="O41" i="1"/>
  <c r="O40" i="1"/>
  <c r="P39" i="1"/>
  <c r="P38" i="1"/>
  <c r="Q37" i="1"/>
  <c r="M37" i="1"/>
  <c r="R36" i="1"/>
  <c r="N36" i="1"/>
  <c r="O35" i="1"/>
  <c r="P34" i="1"/>
  <c r="P33" i="1"/>
  <c r="P32" i="1"/>
  <c r="Q31" i="1"/>
  <c r="M31" i="1"/>
  <c r="Q30" i="1"/>
  <c r="M30" i="1"/>
  <c r="Q29" i="1"/>
  <c r="M29" i="1"/>
  <c r="Q28" i="1"/>
  <c r="M28" i="1"/>
  <c r="Q27" i="1"/>
  <c r="M27" i="1"/>
  <c r="Q26" i="1"/>
  <c r="M26" i="1"/>
  <c r="Q25" i="1"/>
  <c r="M25" i="1"/>
  <c r="O24" i="1"/>
  <c r="O23" i="1"/>
  <c r="P22" i="1"/>
  <c r="Q21" i="1"/>
  <c r="M21" i="1"/>
  <c r="Q20" i="1"/>
  <c r="M20" i="1"/>
  <c r="Q19" i="1"/>
  <c r="M19" i="1"/>
  <c r="Q18" i="1"/>
  <c r="M18" i="1"/>
  <c r="R17" i="1"/>
  <c r="N17" i="1"/>
  <c r="O16" i="1"/>
  <c r="O15" i="1"/>
  <c r="R64" i="1"/>
  <c r="O63" i="1"/>
  <c r="O61" i="1"/>
  <c r="R59" i="1"/>
  <c r="R58" i="1"/>
  <c r="R57" i="1"/>
  <c r="O54" i="1"/>
  <c r="O53" i="1"/>
  <c r="P52" i="1"/>
  <c r="P51" i="1"/>
  <c r="P50" i="1"/>
  <c r="P49" i="1"/>
  <c r="P48" i="1"/>
  <c r="P47" i="1"/>
  <c r="P46" i="1"/>
  <c r="Q45" i="1"/>
  <c r="M45" i="1"/>
  <c r="Q44" i="1"/>
  <c r="R43" i="1"/>
  <c r="N43" i="1"/>
  <c r="R42" i="1"/>
  <c r="N42" i="1"/>
  <c r="R41" i="1"/>
  <c r="N41" i="1"/>
  <c r="R40" i="1"/>
  <c r="N40" i="1"/>
  <c r="O39" i="1"/>
  <c r="O38" i="1"/>
  <c r="P37" i="1"/>
  <c r="Q36" i="1"/>
  <c r="R35" i="1"/>
  <c r="N35" i="1"/>
  <c r="O34" i="1"/>
  <c r="O33" i="1"/>
  <c r="O32" i="1"/>
  <c r="P31" i="1"/>
  <c r="P30" i="1"/>
  <c r="P29" i="1"/>
  <c r="P28" i="1"/>
  <c r="P27" i="1"/>
  <c r="P26" i="1"/>
  <c r="P25" i="1"/>
  <c r="R24" i="1"/>
  <c r="N24" i="1"/>
  <c r="R23" i="1"/>
  <c r="N23" i="1"/>
  <c r="O22" i="1"/>
  <c r="P21" i="1"/>
  <c r="P20" i="1"/>
  <c r="P19" i="1"/>
  <c r="P18" i="1"/>
  <c r="Q17" i="1"/>
  <c r="R16" i="1"/>
  <c r="N16" i="1"/>
  <c r="R15" i="1"/>
  <c r="N15" i="1"/>
  <c r="R14" i="1"/>
  <c r="N14" i="1"/>
  <c r="O13" i="1"/>
  <c r="O12" i="1"/>
  <c r="O11" i="1"/>
  <c r="P14" i="1"/>
  <c r="M12" i="1"/>
  <c r="P11" i="1"/>
  <c r="Q10" i="1"/>
  <c r="M10" i="1"/>
  <c r="Q9" i="1"/>
  <c r="M9" i="1"/>
  <c r="M8" i="1"/>
  <c r="N10" i="1"/>
  <c r="O14" i="1"/>
  <c r="Q13" i="1"/>
  <c r="M11" i="1"/>
  <c r="P10" i="1"/>
  <c r="P9" i="1"/>
  <c r="P13" i="1"/>
  <c r="Q12" i="1"/>
  <c r="O10" i="1"/>
  <c r="N9" i="1"/>
  <c r="O9" i="1"/>
  <c r="M13" i="1"/>
  <c r="P12" i="1"/>
  <c r="Q11" i="1"/>
  <c r="R9" i="1"/>
  <c r="M22" i="1"/>
  <c r="M124" i="1"/>
  <c r="M116" i="1"/>
  <c r="M100" i="1"/>
  <c r="M70" i="1"/>
  <c r="M38" i="1"/>
  <c r="M40" i="1"/>
  <c r="M53" i="1"/>
  <c r="M23" i="1"/>
  <c r="M14" i="1"/>
  <c r="M17" i="1"/>
  <c r="M140" i="1" l="1"/>
</calcChain>
</file>

<file path=xl/sharedStrings.xml><?xml version="1.0" encoding="utf-8"?>
<sst xmlns="http://schemas.openxmlformats.org/spreadsheetml/2006/main" count="992" uniqueCount="196">
  <si>
    <t>Annexure - 2</t>
  </si>
  <si>
    <t>Name of the corporate debtor: Usashi Realstates Private Limited; Date of commencement of CIRP: 6-7-2023; List of creditors as on: 27-7-2023</t>
  </si>
  <si>
    <t>List of unsecured financial creditors belonging to any class of creditors</t>
  </si>
  <si>
    <t>(Amount in ₹)</t>
  </si>
  <si>
    <r>
      <rPr>
        <b/>
        <sz val="11"/>
        <rFont val="Times New Roman"/>
        <family val="1"/>
      </rPr>
      <t>Details of claim received</t>
    </r>
  </si>
  <si>
    <r>
      <rPr>
        <b/>
        <sz val="11"/>
        <rFont val="Times New Roman"/>
        <family val="1"/>
      </rPr>
      <t>Details of claim admitted</t>
    </r>
  </si>
  <si>
    <t>Sl No</t>
  </si>
  <si>
    <t>Block/Flat no.</t>
  </si>
  <si>
    <t>Name of Creditor</t>
  </si>
  <si>
    <r>
      <rPr>
        <b/>
        <sz val="11"/>
        <rFont val="Times New Roman"/>
        <family val="1"/>
      </rPr>
      <t>Date of receipt</t>
    </r>
  </si>
  <si>
    <r>
      <rPr>
        <b/>
        <sz val="11"/>
        <rFont val="Times New Roman"/>
        <family val="1"/>
      </rPr>
      <t>Amount claimed</t>
    </r>
  </si>
  <si>
    <r>
      <rPr>
        <b/>
        <sz val="11"/>
        <rFont val="Times New Roman"/>
        <family val="1"/>
      </rPr>
      <t>Amount of claim admitted</t>
    </r>
  </si>
  <si>
    <r>
      <rPr>
        <b/>
        <sz val="11"/>
        <rFont val="Times New Roman"/>
        <family val="1"/>
      </rPr>
      <t>Nature of claim</t>
    </r>
  </si>
  <si>
    <r>
      <rPr>
        <b/>
        <sz val="11"/>
        <rFont val="Times New Roman"/>
        <family val="1"/>
      </rPr>
      <t>Amount covered by guarantee</t>
    </r>
  </si>
  <si>
    <t>Whether related party</t>
  </si>
  <si>
    <r>
      <rPr>
        <b/>
        <sz val="11"/>
        <rFont val="Times New Roman"/>
        <family val="1"/>
      </rPr>
      <t>% voting share in CoC</t>
    </r>
  </si>
  <si>
    <t>Amount of contingent claim</t>
  </si>
  <si>
    <r>
      <rPr>
        <b/>
        <sz val="11"/>
        <rFont val="Times New Roman"/>
        <family val="1"/>
      </rPr>
      <t>Amount of claim not admitted</t>
    </r>
  </si>
  <si>
    <t>Amount of claim under verification</t>
  </si>
  <si>
    <r>
      <rPr>
        <b/>
        <sz val="11"/>
        <rFont val="Times New Roman"/>
        <family val="1"/>
      </rPr>
      <t>Remarks, if any</t>
    </r>
  </si>
  <si>
    <t xml:space="preserve">Saurav Kumar and Soumika Roychowdhury </t>
  </si>
  <si>
    <t>16.7.2023</t>
  </si>
  <si>
    <t>Allottees under real estate project</t>
  </si>
  <si>
    <t>No</t>
  </si>
  <si>
    <t>Disbursement was not made to the Corporate Debtor</t>
  </si>
  <si>
    <t>Kamal Kangsha Banik and Seemon Majumdar</t>
  </si>
  <si>
    <t>Seemon Majumdar and Kamal Kangsha Banik</t>
  </si>
  <si>
    <t>Arijit Kundu</t>
  </si>
  <si>
    <t>Not provided agreement for sale, Disbursement was not made to the Corporate Debtor</t>
  </si>
  <si>
    <t>Dilip Kumar Sinha</t>
  </si>
  <si>
    <t>13.7.2023</t>
  </si>
  <si>
    <t>Subrata Sarkar</t>
  </si>
  <si>
    <t>18.7.2023</t>
  </si>
  <si>
    <t>mutual set off 75000/-, however this amount is not adjusted from claim amount, Not provided agreement for sale, Disbursement was not made to the Corporate Debtor</t>
  </si>
  <si>
    <t>Rina Ghosh and Joydeb Ghosh</t>
  </si>
  <si>
    <t>17.7.2023</t>
  </si>
  <si>
    <t>Dipankar Saha</t>
  </si>
  <si>
    <t>Interest claim not admitted for time being</t>
  </si>
  <si>
    <t>Sourav Debnath and Piyali Debnath</t>
  </si>
  <si>
    <t>Sayantani Parial</t>
  </si>
  <si>
    <t>Not provided agreement for sale</t>
  </si>
  <si>
    <t>Krishnendu Bikash Parial</t>
  </si>
  <si>
    <t>Taisi Bose</t>
  </si>
  <si>
    <t>mutual set off Rs. 1,50,000, Nt provided agreement for sale, Disbursement was not made to the Corporate Debtor</t>
  </si>
  <si>
    <t>Banani Pal</t>
  </si>
  <si>
    <t>Eva Roy and Avijit Roy</t>
  </si>
  <si>
    <t>Soma Kundu and Ashis Kundu</t>
  </si>
  <si>
    <t>AR email sent on 28.7.23</t>
  </si>
  <si>
    <t>Subhasis Chakraborty and Mousumi Chakrabarty</t>
  </si>
  <si>
    <t>Raj Kumar Sutradhar</t>
  </si>
  <si>
    <t>Sabyasachi Hazra</t>
  </si>
  <si>
    <t>Booked in econest but then transferred booking to Exoticaa by a transfer receipt on 12-7-2022</t>
  </si>
  <si>
    <t>Bijoy Krishna chakraborty and Dalia chakraborty</t>
  </si>
  <si>
    <t>Sanjit Kumar Laha, Mukulika Laha</t>
  </si>
  <si>
    <t>Google drive Access denied to Sale agreement</t>
  </si>
  <si>
    <t>Uma Chakroborty</t>
  </si>
  <si>
    <t>Dr. ANIMESH DUTTA</t>
  </si>
  <si>
    <t>19.7.2023</t>
  </si>
  <si>
    <t>1) Refund of 100,000/- reduced in claim amount, 2) No sale agreement taken place between Usashi Realstates Pvt. Ltd and Me</t>
  </si>
  <si>
    <t>Anish Dasgupta/Manali Dasgupta</t>
  </si>
  <si>
    <t>Interest amount not included in claim - 114562/-</t>
  </si>
  <si>
    <t>Prithvi shanti Majumdar and Jayshree Majumdar</t>
  </si>
  <si>
    <t>Mantoosh Biswas</t>
  </si>
  <si>
    <t>Sandjya Mullick, Ranjit Mullick</t>
  </si>
  <si>
    <t>Joyjayanta Bhattacharya</t>
  </si>
  <si>
    <t>Shanatanu Kolay, Smriti Kana Kolay</t>
  </si>
  <si>
    <t>Dipendu Dutta</t>
  </si>
  <si>
    <t>Debjit Chakroborty, Mousumi chakraborty</t>
  </si>
  <si>
    <t>Satanjaya Bhattacharya, Anindya Mukherjee</t>
  </si>
  <si>
    <t>Sharmishta Bhattacharya, Bijoy Kumar Bhattacharya</t>
  </si>
  <si>
    <t>Dipendu Dutta, Kanchan Dutta</t>
  </si>
  <si>
    <t>Aditi Mondal</t>
  </si>
  <si>
    <t>Not provided agreement for sale, AR email sent on 23.7.23</t>
  </si>
  <si>
    <t>Anuradha Saha, Debashish Saha</t>
  </si>
  <si>
    <t>calculation mistake in claim form item 4</t>
  </si>
  <si>
    <t>Pradip Kumar Sen, Rina Sen</t>
  </si>
  <si>
    <t>Somnath Ghosh, Kripamoyee Ghosh</t>
  </si>
  <si>
    <t>PEETAM ROY</t>
  </si>
  <si>
    <t>JOYEETA BHOWMIK, DIPAK KUMAR BHOWMIK</t>
  </si>
  <si>
    <t>Bishal Benia, Rinki Benia</t>
  </si>
  <si>
    <t>Gouri Sankar Saha Podder</t>
  </si>
  <si>
    <t>Manish Mitra</t>
  </si>
  <si>
    <t>SUJAN SWARNAKAR &amp; SUVRA SWARNAKAR</t>
  </si>
  <si>
    <t>Sudip Chakraborty &amp; Banasree Chakraborty</t>
  </si>
  <si>
    <t>Sukul Kumar Paul</t>
  </si>
  <si>
    <t>Shrayashree Jana and Sanjib Kumar Jana</t>
  </si>
  <si>
    <t>PRABIR MANDAL</t>
  </si>
  <si>
    <t>Swarup Dev</t>
  </si>
  <si>
    <t>Biswabrata Chakroborty</t>
  </si>
  <si>
    <t>LIAO FUK SEN FREDRICK</t>
  </si>
  <si>
    <t>Asha Dey &amp; Rajkumar Dey</t>
  </si>
  <si>
    <t>Krishanu Maity</t>
  </si>
  <si>
    <t>Ayanangshu Hazra</t>
  </si>
  <si>
    <t>Biswajit Mondal, Sabita mondal</t>
  </si>
  <si>
    <t>Anamika Ganguly and Partha Sarkar</t>
  </si>
  <si>
    <t>SUMAN SAMANTA</t>
  </si>
  <si>
    <t>20.7.2023</t>
  </si>
  <si>
    <t>Manisankar Santra</t>
  </si>
  <si>
    <t>Ashutosh Mishra</t>
  </si>
  <si>
    <t>Amlan Kishore Ghosh</t>
  </si>
  <si>
    <t>Satyajit Saha and Koyel Saha</t>
  </si>
  <si>
    <t>Eshita Roy, Manoj Kumar roy</t>
  </si>
  <si>
    <t>Anirban Paik, Mamata Paik</t>
  </si>
  <si>
    <t>Jhumur Das</t>
  </si>
  <si>
    <t>Purbali dhar</t>
  </si>
  <si>
    <t>MAHUYA DUTTA &amp; HIMAL DUTTA</t>
  </si>
  <si>
    <t>Apurba Kumar Das and Sulekha Das</t>
  </si>
  <si>
    <t>Please send a calculation for the amount claimed i.e. Rs. 24,63,454/-</t>
  </si>
  <si>
    <t>Moumita Hore</t>
  </si>
  <si>
    <t>Sujan Kumar Dutta, Mousoumi Dutta</t>
  </si>
  <si>
    <t>Wasim Akbar</t>
  </si>
  <si>
    <t>SUKLA SAHA, BIDHAN CHANDRA SAHA</t>
  </si>
  <si>
    <t>Usahsi Exoticaa Flat D4</t>
  </si>
  <si>
    <t>Rupa Chatterjee &amp; Siddhartha Chatterjee</t>
  </si>
  <si>
    <t>Mitu Mukherjee, Tarun Kumar Mukherjee</t>
  </si>
  <si>
    <t>Rama Chowdhury</t>
  </si>
  <si>
    <t>Sarbani Mukhopadhyay, Ranen Kumar Mukhopadhyay</t>
  </si>
  <si>
    <t>Sukumar Singha</t>
  </si>
  <si>
    <t>transferred all three bookings of King Town Project to only one booking in Exotica Project</t>
  </si>
  <si>
    <t>Arpita Ghosh, Anjushree Ghosh</t>
  </si>
  <si>
    <t>Susmita Mitra, Gourisankar mitra</t>
  </si>
  <si>
    <t>2 flats booked, submit 2 Form Cas</t>
  </si>
  <si>
    <t>Jharna Hore</t>
  </si>
  <si>
    <t>Jayanti Saha
Pradip Kumar Saha
Aninda Saha</t>
  </si>
  <si>
    <t>Baisakhi &amp; Sagar Chakroborty</t>
  </si>
  <si>
    <t>Manika Ghosh</t>
  </si>
  <si>
    <t>Agreement not provided, money receipts not given, Disbursement was not made to the Corporate Debtor</t>
  </si>
  <si>
    <t>Abhijit Sengupta</t>
  </si>
  <si>
    <t>Binoy Das</t>
  </si>
  <si>
    <t>Santu Dey</t>
  </si>
  <si>
    <t>Tamali Saha, Sunil Kr Saha</t>
  </si>
  <si>
    <t>Kajari Bhadra</t>
  </si>
  <si>
    <t>Siddhartha Samanta</t>
  </si>
  <si>
    <t>Manju khan / Goutam Khan</t>
  </si>
  <si>
    <t>Ranjoy Dutta</t>
  </si>
  <si>
    <t>Taniya Sarkar</t>
  </si>
  <si>
    <t>Sriparna Panda &amp; Debasis Panda</t>
  </si>
  <si>
    <t>2 flats consolidated payments made, Disbursement was not made to the Corporate Debtor</t>
  </si>
  <si>
    <t>Chitra Paul Kundu and Somnath Kundu ( Land Owners)</t>
  </si>
  <si>
    <t>Please let us know the amount of your claim in Rupees</t>
  </si>
  <si>
    <t>Manish Patitunda and Shyamal Mallick( land owners)</t>
  </si>
  <si>
    <t>Sreyoshi Bhattacharyya</t>
  </si>
  <si>
    <t>Subhra Roy Chowdhury</t>
  </si>
  <si>
    <t>Shanta Saha</t>
  </si>
  <si>
    <t>Kanai Lal Panda Mamta Panda</t>
  </si>
  <si>
    <t>Durga Das Mondal</t>
  </si>
  <si>
    <t>Rajarshi Dawn</t>
  </si>
  <si>
    <t>Ram Pada Barai, Papiya Barai</t>
  </si>
  <si>
    <t>Partha Basu</t>
  </si>
  <si>
    <t>Annesha Bhattacharjee, ANKITA BHATTACHERJEE</t>
  </si>
  <si>
    <t>Late Panna Das represented by Partha Das</t>
  </si>
  <si>
    <t>2 flats booked, asked for 2 form Cas</t>
  </si>
  <si>
    <t>Anilendu Ghosh</t>
  </si>
  <si>
    <t>Booked 3 flats, 2 kingtown one econest , asked to file 3 Form CA, Disbursement was not made to the Corporate Debtor</t>
  </si>
  <si>
    <t>Asis Das</t>
  </si>
  <si>
    <t>PTP 4464 flat no</t>
  </si>
  <si>
    <t>Raju Paul</t>
  </si>
  <si>
    <t>Evanie econest Home Buyers association, through Rakesh Singh</t>
  </si>
  <si>
    <t>69 flat owners of Evanie econest, Disbursement was not made to the Corporate Debtor</t>
  </si>
  <si>
    <t>Samapti Mitra</t>
  </si>
  <si>
    <t>2 flats booked, 2 separate form Cas to be filed, Form CA not filed</t>
  </si>
  <si>
    <t>Tanmaya Das, Rupali das</t>
  </si>
  <si>
    <t>Partha Das</t>
  </si>
  <si>
    <t>2 flats booked, 2 separate form Cas to be filed</t>
  </si>
  <si>
    <t>Anjana Banerjee</t>
  </si>
  <si>
    <t>email sent to rectify as CD has been mentioned as Evanie, Disbursement was not made to the Corporate Debtor</t>
  </si>
  <si>
    <t>Ashwani Kumar</t>
  </si>
  <si>
    <t>Form CA not sent</t>
  </si>
  <si>
    <t>Avisek Chakraborty</t>
  </si>
  <si>
    <t>Bidisha Goon Dey</t>
  </si>
  <si>
    <t>Chandrani Bhattacharjee</t>
  </si>
  <si>
    <t>Debasis Nandi</t>
  </si>
  <si>
    <t>Goutam Dey</t>
  </si>
  <si>
    <t>Ishaneswar Ghosh</t>
  </si>
  <si>
    <t>25000 refund adjusted</t>
  </si>
  <si>
    <t>Jayeeta Barman</t>
  </si>
  <si>
    <t>Claim says princetown platinum but agreement says Econest, clarify</t>
  </si>
  <si>
    <t>Upen Dey</t>
  </si>
  <si>
    <t>Priyanka Nath</t>
  </si>
  <si>
    <t>21.7.2023</t>
  </si>
  <si>
    <t>Prodyut Ghosh</t>
  </si>
  <si>
    <t>Rudra Prasad Sinharoy</t>
  </si>
  <si>
    <t>Form CA not sent, Disbursement was not made to the Corporate Debtor</t>
  </si>
  <si>
    <t>Usahsi Exoticaa Flat D6</t>
  </si>
  <si>
    <t>Application No : PTP 3750</t>
  </si>
  <si>
    <t>PTP 4463</t>
  </si>
  <si>
    <t>TOTAL</t>
  </si>
  <si>
    <t>Note:</t>
  </si>
  <si>
    <t xml:space="preserve">1. For initial payment made to Evanie Infrasturcture Pvt. Ltd. and later on the booking being transferred to the Corporate Debtor i.e. Usashi Realstates Pvt. Ltd., </t>
  </si>
  <si>
    <t>please send documents showing that money was received by Usashi from Evanie, claim can be admitted only to the extent of money received by Usashi.</t>
  </si>
  <si>
    <t>2. Interest amount has not been admitted for any allottee as of now, whether claimed or not. The same will be verified with the documents as and when received from the CD.</t>
  </si>
  <si>
    <t>An update on the same will be given after further verification by the IRP.</t>
  </si>
  <si>
    <t xml:space="preserve">3. The claims have been admitted provisionally, as presently there are no documents received from the CD’s management to validate the respective claims as on </t>
  </si>
  <si>
    <t xml:space="preserve">Insolvency Commencement date. Also the IRP has asked for further documents from the FC/allotees to verify the claim. Hence, it is subject to change as per further </t>
  </si>
  <si>
    <t xml:space="preserve">availability of documents and validation thereof. </t>
  </si>
  <si>
    <t>4. Claims received till 20.7.2023, have only been collated as on 27.7.2023 to comply with IBC and CIRP Regulations. Claims received after 20.7.2023, will be collated in due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</si>
</sst>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
  </numFmts>
  <fonts count="10" x14ac:knownFonts="1">
    <font>
      <sz val="11"/>
      <color theme="1"/>
      <name val="Calibri"/>
      <family val="2"/>
      <scheme val="minor"/>
    </font>
    <font>
      <b/>
      <sz val="12"/>
      <color theme="1"/>
      <name val="Calibri"/>
      <family val="2"/>
      <scheme val="minor"/>
    </font>
    <font>
      <sz val="11"/>
      <color theme="1"/>
      <name val="Calibri"/>
      <family val="2"/>
      <scheme val="minor"/>
    </font>
    <font>
      <b/>
      <sz val="11"/>
      <color rgb="FF000000"/>
      <name val="Calibri"/>
      <family val="2"/>
    </font>
    <font>
      <sz val="11"/>
      <color theme="1"/>
      <name val="Calibri"/>
      <family val="2"/>
    </font>
    <font>
      <i/>
      <sz val="11"/>
      <color theme="1"/>
      <name val="Calibri"/>
      <family val="2"/>
      <scheme val="minor"/>
    </font>
    <font>
      <sz val="11"/>
      <color rgb="FF0F69FF"/>
      <name val="Helvetica Neue"/>
      <family val="2"/>
    </font>
    <font>
      <b/>
      <sz val="11"/>
      <name val="Times New Roman"/>
      <family val="1"/>
    </font>
    <font>
      <b/>
      <sz val="11"/>
      <color theme="1"/>
      <name val="Calibri"/>
      <family val="2"/>
    </font>
    <font>
      <sz val="1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55">
    <xf numFmtId="0" fontId="0" fillId="0" borderId="0" xfId="0"/>
    <xf numFmtId="0" fontId="3" fillId="0" borderId="0" xfId="0" applyFont="1" applyAlignment="1">
      <alignment horizontal="left" vertical="center"/>
    </xf>
    <xf numFmtId="0" fontId="4" fillId="0" borderId="0" xfId="0" applyFont="1" applyAlignment="1">
      <alignment vertical="top"/>
    </xf>
    <xf numFmtId="0" fontId="4" fillId="0" borderId="0" xfId="0" applyFont="1"/>
    <xf numFmtId="164" fontId="4" fillId="0" borderId="0" xfId="1" applyFont="1"/>
    <xf numFmtId="164" fontId="4" fillId="0" borderId="0" xfId="1" applyFont="1" applyAlignment="1">
      <alignment horizontal="left" vertical="top"/>
    </xf>
    <xf numFmtId="0" fontId="6" fillId="0" borderId="0" xfId="0" applyFont="1" applyAlignment="1">
      <alignment vertical="top"/>
    </xf>
    <xf numFmtId="0" fontId="3" fillId="0" borderId="0" xfId="0" applyFont="1" applyAlignment="1">
      <alignment horizontal="center" vertical="center"/>
    </xf>
    <xf numFmtId="0" fontId="7" fillId="0" borderId="0" xfId="0" applyFont="1" applyAlignment="1">
      <alignment vertical="center"/>
    </xf>
    <xf numFmtId="164" fontId="4" fillId="0" borderId="0" xfId="1" applyFont="1" applyAlignment="1">
      <alignment vertical="top"/>
    </xf>
    <xf numFmtId="0" fontId="7" fillId="0" borderId="0" xfId="0" applyFont="1" applyAlignment="1">
      <alignment horizontal="left" vertical="center"/>
    </xf>
    <xf numFmtId="0" fontId="4" fillId="0" borderId="0" xfId="0" applyFont="1" applyAlignment="1">
      <alignment horizontal="left" vertical="top"/>
    </xf>
    <xf numFmtId="0" fontId="8" fillId="0" borderId="1" xfId="0" applyFont="1" applyBorder="1" applyAlignment="1">
      <alignment horizontal="lef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8" fillId="0" borderId="5" xfId="0" applyFont="1" applyBorder="1" applyAlignment="1">
      <alignment horizontal="center"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164" fontId="8" fillId="0" borderId="5" xfId="1" applyFont="1" applyBorder="1" applyAlignment="1">
      <alignment horizontal="left" vertical="top" wrapText="1"/>
    </xf>
    <xf numFmtId="0" fontId="4" fillId="0" borderId="5" xfId="0" applyFont="1" applyBorder="1" applyAlignment="1">
      <alignment horizontal="center" vertical="top" wrapText="1"/>
    </xf>
    <xf numFmtId="0" fontId="7" fillId="0" borderId="5" xfId="0" applyFont="1" applyBorder="1" applyAlignment="1">
      <alignment horizontal="left" vertical="top" wrapText="1"/>
    </xf>
    <xf numFmtId="0" fontId="4" fillId="0" borderId="5" xfId="0" applyFont="1" applyBorder="1" applyAlignment="1">
      <alignment horizontal="left" vertical="top" wrapText="1"/>
    </xf>
    <xf numFmtId="0" fontId="4" fillId="0" borderId="5" xfId="0"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164" fontId="0" fillId="0" borderId="1" xfId="1" applyFont="1" applyBorder="1" applyAlignment="1">
      <alignment vertical="top"/>
    </xf>
    <xf numFmtId="164" fontId="4" fillId="0" borderId="1" xfId="1" applyFont="1" applyBorder="1" applyAlignment="1">
      <alignment horizontal="left" vertical="top" wrapText="1"/>
    </xf>
    <xf numFmtId="10" fontId="4" fillId="0" borderId="1" xfId="2" applyNumberFormat="1" applyFont="1" applyBorder="1" applyAlignment="1">
      <alignment horizontal="center" vertical="top" wrapText="1"/>
    </xf>
    <xf numFmtId="0" fontId="0" fillId="0" borderId="1" xfId="0" applyBorder="1" applyAlignment="1">
      <alignment vertical="top" wrapText="1"/>
    </xf>
    <xf numFmtId="164" fontId="4" fillId="0" borderId="1" xfId="1" applyFont="1" applyFill="1" applyBorder="1" applyAlignment="1">
      <alignment horizontal="left" vertical="top" wrapText="1"/>
    </xf>
    <xf numFmtId="3"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vertical="top" wrapText="1"/>
    </xf>
    <xf numFmtId="0" fontId="0" fillId="0" borderId="0" xfId="0" applyAlignment="1">
      <alignment vertical="top" wrapText="1"/>
    </xf>
    <xf numFmtId="0" fontId="0" fillId="0" borderId="1" xfId="0" applyBorder="1" applyAlignment="1">
      <alignment vertical="top"/>
    </xf>
    <xf numFmtId="14" fontId="4" fillId="0" borderId="1" xfId="0" applyNumberFormat="1" applyFont="1" applyBorder="1" applyAlignment="1">
      <alignment horizontal="left" vertical="top" wrapText="1"/>
    </xf>
    <xf numFmtId="3" fontId="4" fillId="0" borderId="1" xfId="0" applyNumberFormat="1" applyFont="1" applyBorder="1" applyAlignment="1">
      <alignment horizontal="center" vertical="top" wrapText="1"/>
    </xf>
    <xf numFmtId="164" fontId="0" fillId="0" borderId="0" xfId="1" applyFont="1" applyAlignment="1">
      <alignment vertical="top" wrapText="1"/>
    </xf>
    <xf numFmtId="164" fontId="0" fillId="0" borderId="0" xfId="0" applyNumberFormat="1" applyAlignment="1">
      <alignment vertical="top" wrapText="1"/>
    </xf>
    <xf numFmtId="0" fontId="9" fillId="0" borderId="1" xfId="0" applyFont="1" applyBorder="1" applyAlignment="1">
      <alignment vertical="top" wrapText="1"/>
    </xf>
    <xf numFmtId="165" fontId="4" fillId="0" borderId="1" xfId="2" applyNumberFormat="1" applyFont="1" applyFill="1" applyBorder="1" applyAlignment="1">
      <alignment horizontal="center" vertical="top" wrapText="1"/>
    </xf>
    <xf numFmtId="0" fontId="0" fillId="0" borderId="1" xfId="0" applyBorder="1" applyAlignment="1">
      <alignment horizontal="center" vertical="top"/>
    </xf>
    <xf numFmtId="164" fontId="0" fillId="0" borderId="1" xfId="0" applyNumberFormat="1" applyBorder="1" applyAlignment="1">
      <alignment vertical="top"/>
    </xf>
    <xf numFmtId="10" fontId="0" fillId="0" borderId="1" xfId="2" applyNumberFormat="1" applyFont="1" applyBorder="1" applyAlignment="1">
      <alignment vertical="top"/>
    </xf>
    <xf numFmtId="0" fontId="0" fillId="0" borderId="0" xfId="0" applyAlignment="1">
      <alignment horizontal="center" vertical="center"/>
    </xf>
    <xf numFmtId="0" fontId="0" fillId="0" borderId="0" xfId="0" applyAlignment="1">
      <alignment vertical="top"/>
    </xf>
    <xf numFmtId="164" fontId="0" fillId="0" borderId="0" xfId="1" applyFont="1"/>
    <xf numFmtId="164" fontId="0" fillId="0" borderId="0" xfId="1" applyFont="1" applyAlignment="1">
      <alignment horizontal="left" vertical="top"/>
    </xf>
    <xf numFmtId="0" fontId="1" fillId="0" borderId="0" xfId="0" applyFont="1" applyAlignment="1">
      <alignment vertical="top"/>
    </xf>
    <xf numFmtId="0" fontId="1" fillId="0" borderId="0" xfId="0" applyFont="1"/>
    <xf numFmtId="164" fontId="1" fillId="0" borderId="0" xfId="1" applyFont="1"/>
    <xf numFmtId="164" fontId="1" fillId="0" borderId="0" xfId="1" applyFont="1" applyAlignment="1">
      <alignment horizontal="left" vertical="top"/>
    </xf>
  </cellXfs>
  <cellStyles count="3">
    <cellStyle name="Comma" xfId="1" builtinId="3"/>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C231E-544A-D14F-A4A7-2C4A3F1FA8EC}">
  <sheetPr>
    <pageSetUpPr fitToPage="1"/>
  </sheetPr>
  <dimension ref="A1:X152"/>
  <sheetViews>
    <sheetView tabSelected="1" topLeftCell="A6" zoomScaleSheetLayoutView="100" workbookViewId="0">
      <pane xSplit="3" ySplit="2" topLeftCell="D8" activePane="bottomRight" state="frozen"/>
      <selection activeCell="A6" sqref="A6"/>
      <selection pane="topRight" activeCell="D6" sqref="D6"/>
      <selection pane="bottomLeft" activeCell="A8" sqref="A8"/>
      <selection pane="bottomRight" activeCell="D10" sqref="D10"/>
    </sheetView>
  </sheetViews>
  <sheetFormatPr baseColWidth="10" defaultColWidth="8.83203125" defaultRowHeight="15" x14ac:dyDescent="0.2"/>
  <cols>
    <col min="1" max="1" width="4.83203125" style="47" customWidth="1"/>
    <col min="2" max="3" width="16" style="48" customWidth="1"/>
    <col min="4" max="4" width="13" customWidth="1"/>
    <col min="5" max="5" width="19.5" customWidth="1"/>
    <col min="6" max="6" width="16.83203125" style="49" customWidth="1"/>
    <col min="7" max="7" width="18" customWidth="1"/>
    <col min="10" max="12" width="8.83203125" hidden="1" customWidth="1"/>
    <col min="13" max="13" width="10.6640625" customWidth="1"/>
    <col min="14" max="18" width="8.83203125" hidden="1" customWidth="1"/>
    <col min="19" max="19" width="10.83203125" customWidth="1"/>
    <col min="20" max="20" width="17.33203125" style="50" customWidth="1"/>
    <col min="21" max="21" width="12.33203125" customWidth="1"/>
    <col min="22" max="22" width="3.5" hidden="1" customWidth="1"/>
    <col min="23" max="23" width="8.83203125" hidden="1" customWidth="1"/>
    <col min="24" max="24" width="18.83203125" customWidth="1"/>
  </cols>
  <sheetData>
    <row r="1" spans="1:24" x14ac:dyDescent="0.2">
      <c r="A1" s="1" t="s">
        <v>0</v>
      </c>
      <c r="B1" s="2"/>
      <c r="C1" s="2"/>
      <c r="D1" s="3"/>
      <c r="E1" s="3"/>
      <c r="F1" s="4"/>
      <c r="G1" s="3"/>
      <c r="H1" s="3"/>
      <c r="I1" s="3"/>
      <c r="J1" s="3"/>
      <c r="K1" s="3"/>
      <c r="L1" s="3"/>
      <c r="M1" s="3"/>
      <c r="N1" s="3"/>
      <c r="O1" s="3"/>
      <c r="P1" s="3"/>
      <c r="Q1" s="3"/>
      <c r="R1" s="3"/>
      <c r="S1" s="3"/>
      <c r="T1" s="5"/>
      <c r="U1" s="3"/>
      <c r="V1" s="3"/>
      <c r="W1" s="3"/>
      <c r="X1" s="3"/>
    </row>
    <row r="2" spans="1:24" x14ac:dyDescent="0.2">
      <c r="A2" s="7"/>
      <c r="B2" s="2"/>
      <c r="C2" s="2"/>
      <c r="D2" s="3"/>
      <c r="E2" s="3"/>
      <c r="F2" s="4"/>
      <c r="G2" s="3"/>
      <c r="H2" s="3"/>
      <c r="I2" s="3"/>
      <c r="J2" s="3"/>
      <c r="K2" s="3"/>
      <c r="L2" s="3"/>
      <c r="M2" s="3"/>
      <c r="N2" s="3"/>
      <c r="O2" s="3"/>
      <c r="P2" s="3"/>
      <c r="Q2" s="3"/>
      <c r="R2" s="3"/>
      <c r="S2" s="3"/>
      <c r="T2" s="5"/>
      <c r="U2" s="3"/>
      <c r="V2" s="3"/>
      <c r="W2" s="3"/>
      <c r="X2" s="3"/>
    </row>
    <row r="3" spans="1:24" x14ac:dyDescent="0.2">
      <c r="A3" s="8" t="s">
        <v>1</v>
      </c>
      <c r="B3" s="2"/>
      <c r="C3" s="2"/>
      <c r="D3" s="2"/>
      <c r="E3" s="2"/>
      <c r="F3" s="9"/>
      <c r="G3" s="3"/>
      <c r="H3" s="3"/>
      <c r="I3" s="3"/>
      <c r="J3" s="3"/>
      <c r="K3" s="3"/>
      <c r="L3" s="3"/>
      <c r="M3" s="3"/>
      <c r="N3" s="3"/>
      <c r="O3" s="3"/>
      <c r="P3" s="3"/>
      <c r="Q3" s="3"/>
      <c r="R3" s="3"/>
      <c r="S3" s="3"/>
      <c r="T3" s="5"/>
      <c r="U3" s="3"/>
      <c r="V3" s="3"/>
      <c r="W3" s="3"/>
      <c r="X3" s="3"/>
    </row>
    <row r="4" spans="1:24" x14ac:dyDescent="0.2">
      <c r="A4" s="10" t="s">
        <v>2</v>
      </c>
      <c r="B4" s="2"/>
      <c r="C4" s="2"/>
      <c r="D4" s="11"/>
      <c r="E4" s="11"/>
      <c r="F4" s="5"/>
      <c r="G4" s="11"/>
      <c r="H4" s="11"/>
      <c r="I4" s="11"/>
      <c r="J4" s="11"/>
      <c r="K4" s="11"/>
      <c r="L4" s="11"/>
      <c r="M4" s="11"/>
      <c r="N4" s="11"/>
      <c r="O4" s="11"/>
      <c r="P4" s="11"/>
      <c r="Q4" s="11"/>
      <c r="R4" s="11"/>
      <c r="S4" s="11"/>
      <c r="T4" s="5"/>
      <c r="U4" s="11"/>
      <c r="V4" s="11"/>
      <c r="W4" s="11"/>
      <c r="X4" s="11"/>
    </row>
    <row r="5" spans="1:24" x14ac:dyDescent="0.2">
      <c r="A5" s="10" t="s">
        <v>3</v>
      </c>
      <c r="B5" s="2"/>
      <c r="C5" s="2"/>
      <c r="D5" s="11"/>
      <c r="E5" s="11"/>
      <c r="F5" s="5"/>
      <c r="G5" s="11"/>
      <c r="H5" s="11"/>
      <c r="I5" s="11"/>
      <c r="J5" s="11"/>
      <c r="K5" s="11"/>
      <c r="L5" s="11"/>
      <c r="M5" s="11"/>
      <c r="N5" s="11"/>
      <c r="O5" s="11"/>
      <c r="P5" s="11"/>
      <c r="Q5" s="11"/>
      <c r="R5" s="11"/>
      <c r="S5" s="11"/>
      <c r="T5" s="5"/>
      <c r="U5" s="11"/>
      <c r="V5" s="11"/>
      <c r="W5" s="11"/>
      <c r="X5" s="11"/>
    </row>
    <row r="6" spans="1:24" ht="14.5" customHeight="1" x14ac:dyDescent="0.2">
      <c r="A6" s="12"/>
      <c r="B6" s="12"/>
      <c r="C6" s="12"/>
      <c r="D6" s="13" t="s">
        <v>4</v>
      </c>
      <c r="E6" s="14"/>
      <c r="F6" s="15" t="s">
        <v>5</v>
      </c>
      <c r="G6" s="16"/>
      <c r="H6" s="16"/>
      <c r="I6" s="16"/>
      <c r="J6" s="16"/>
      <c r="K6" s="16"/>
      <c r="L6" s="16"/>
      <c r="M6" s="16"/>
      <c r="N6" s="16"/>
      <c r="O6" s="16"/>
      <c r="P6" s="16"/>
      <c r="Q6" s="16"/>
      <c r="R6" s="17"/>
      <c r="S6" s="12"/>
      <c r="T6" s="12"/>
      <c r="U6" s="12"/>
      <c r="V6" s="12"/>
      <c r="W6" s="12"/>
      <c r="X6" s="12"/>
    </row>
    <row r="7" spans="1:24" ht="70.5" customHeight="1" x14ac:dyDescent="0.2">
      <c r="A7" s="18" t="s">
        <v>6</v>
      </c>
      <c r="B7" s="12" t="s">
        <v>7</v>
      </c>
      <c r="C7" s="18" t="s">
        <v>8</v>
      </c>
      <c r="D7" s="19" t="s">
        <v>9</v>
      </c>
      <c r="E7" s="20" t="s">
        <v>10</v>
      </c>
      <c r="F7" s="21" t="s">
        <v>11</v>
      </c>
      <c r="G7" s="20" t="s">
        <v>12</v>
      </c>
      <c r="H7" s="22" t="s">
        <v>13</v>
      </c>
      <c r="I7" s="23" t="s">
        <v>14</v>
      </c>
      <c r="J7" s="24"/>
      <c r="K7" s="24"/>
      <c r="L7" s="24"/>
      <c r="M7" s="25" t="s">
        <v>15</v>
      </c>
      <c r="N7" s="25"/>
      <c r="O7" s="25"/>
      <c r="P7" s="25"/>
      <c r="Q7" s="25"/>
      <c r="R7" s="25"/>
      <c r="S7" s="12" t="s">
        <v>16</v>
      </c>
      <c r="T7" s="12" t="s">
        <v>17</v>
      </c>
      <c r="U7" s="12" t="s">
        <v>18</v>
      </c>
      <c r="V7" s="12"/>
      <c r="W7" s="12"/>
      <c r="X7" s="12" t="s">
        <v>19</v>
      </c>
    </row>
    <row r="8" spans="1:24" ht="55.5" customHeight="1" x14ac:dyDescent="0.2">
      <c r="A8" s="26">
        <v>1</v>
      </c>
      <c r="B8" s="27"/>
      <c r="C8" s="26" t="s">
        <v>20</v>
      </c>
      <c r="D8" s="26" t="s">
        <v>21</v>
      </c>
      <c r="E8" s="28">
        <f>316622+474932</f>
        <v>791554</v>
      </c>
      <c r="F8" s="29">
        <v>0</v>
      </c>
      <c r="G8" s="26" t="s">
        <v>22</v>
      </c>
      <c r="H8" s="27">
        <v>0</v>
      </c>
      <c r="I8" s="26" t="s">
        <v>23</v>
      </c>
      <c r="J8" s="26"/>
      <c r="K8" s="26"/>
      <c r="L8" s="26"/>
      <c r="M8" s="30">
        <f>F8/$F$140</f>
        <v>0</v>
      </c>
      <c r="N8" s="27"/>
      <c r="O8" s="27"/>
      <c r="P8" s="27"/>
      <c r="Q8" s="27"/>
      <c r="R8" s="27"/>
      <c r="S8" s="27">
        <v>0</v>
      </c>
      <c r="T8" s="29">
        <f t="shared" ref="T8:T71" si="0">E8-F8</f>
        <v>791554</v>
      </c>
      <c r="U8" s="27">
        <v>0</v>
      </c>
      <c r="V8" s="27"/>
      <c r="W8" s="27"/>
      <c r="X8" s="26" t="s">
        <v>24</v>
      </c>
    </row>
    <row r="9" spans="1:24" ht="44" customHeight="1" x14ac:dyDescent="0.2">
      <c r="A9" s="26">
        <f>A8+1</f>
        <v>2</v>
      </c>
      <c r="B9" s="27"/>
      <c r="C9" s="26" t="s">
        <v>25</v>
      </c>
      <c r="D9" s="26" t="s">
        <v>21</v>
      </c>
      <c r="E9" s="29">
        <v>640972</v>
      </c>
      <c r="F9" s="29">
        <v>0</v>
      </c>
      <c r="G9" s="26" t="s">
        <v>22</v>
      </c>
      <c r="H9" s="27">
        <v>0</v>
      </c>
      <c r="I9" s="26" t="s">
        <v>23</v>
      </c>
      <c r="J9" s="26" t="s">
        <v>23</v>
      </c>
      <c r="K9" s="26" t="s">
        <v>23</v>
      </c>
      <c r="L9" s="26" t="s">
        <v>23</v>
      </c>
      <c r="M9" s="30">
        <f t="shared" ref="M9:R72" si="1">F9/$F$140</f>
        <v>0</v>
      </c>
      <c r="N9" s="30" t="e">
        <f t="shared" si="1"/>
        <v>#VALUE!</v>
      </c>
      <c r="O9" s="30">
        <f t="shared" si="1"/>
        <v>0</v>
      </c>
      <c r="P9" s="30" t="e">
        <f t="shared" si="1"/>
        <v>#VALUE!</v>
      </c>
      <c r="Q9" s="30" t="e">
        <f t="shared" si="1"/>
        <v>#VALUE!</v>
      </c>
      <c r="R9" s="30" t="e">
        <f t="shared" si="1"/>
        <v>#VALUE!</v>
      </c>
      <c r="S9" s="27">
        <v>0</v>
      </c>
      <c r="T9" s="29">
        <f t="shared" si="0"/>
        <v>640972</v>
      </c>
      <c r="U9" s="27">
        <v>0</v>
      </c>
      <c r="V9" s="27"/>
      <c r="W9" s="27"/>
      <c r="X9" s="26" t="s">
        <v>24</v>
      </c>
    </row>
    <row r="10" spans="1:24" s="36" customFormat="1" ht="44.5" customHeight="1" x14ac:dyDescent="0.2">
      <c r="A10" s="26">
        <f t="shared" ref="A10:A73" si="2">A9+1</f>
        <v>3</v>
      </c>
      <c r="B10" s="31"/>
      <c r="C10" s="26" t="s">
        <v>26</v>
      </c>
      <c r="D10" s="26" t="s">
        <v>21</v>
      </c>
      <c r="E10" s="32">
        <v>620284</v>
      </c>
      <c r="F10" s="29">
        <v>0</v>
      </c>
      <c r="G10" s="26" t="s">
        <v>22</v>
      </c>
      <c r="H10" s="27">
        <v>0</v>
      </c>
      <c r="I10" s="26" t="s">
        <v>23</v>
      </c>
      <c r="J10" s="26" t="s">
        <v>23</v>
      </c>
      <c r="K10" s="26" t="s">
        <v>23</v>
      </c>
      <c r="L10" s="26" t="s">
        <v>23</v>
      </c>
      <c r="M10" s="30">
        <f t="shared" si="1"/>
        <v>0</v>
      </c>
      <c r="N10" s="30" t="e">
        <f t="shared" si="1"/>
        <v>#VALUE!</v>
      </c>
      <c r="O10" s="30">
        <f t="shared" si="1"/>
        <v>0</v>
      </c>
      <c r="P10" s="30" t="e">
        <f t="shared" si="1"/>
        <v>#VALUE!</v>
      </c>
      <c r="Q10" s="30" t="e">
        <f t="shared" si="1"/>
        <v>#VALUE!</v>
      </c>
      <c r="R10" s="30" t="e">
        <f t="shared" si="1"/>
        <v>#VALUE!</v>
      </c>
      <c r="S10" s="27">
        <v>0</v>
      </c>
      <c r="T10" s="29">
        <f t="shared" si="0"/>
        <v>620284</v>
      </c>
      <c r="U10" s="33">
        <v>0</v>
      </c>
      <c r="V10" s="34"/>
      <c r="W10" s="34"/>
      <c r="X10" s="26" t="s">
        <v>24</v>
      </c>
    </row>
    <row r="11" spans="1:24" s="36" customFormat="1" ht="73.5" customHeight="1" x14ac:dyDescent="0.2">
      <c r="A11" s="26">
        <f t="shared" si="2"/>
        <v>4</v>
      </c>
      <c r="B11" s="37"/>
      <c r="C11" s="31" t="s">
        <v>27</v>
      </c>
      <c r="D11" s="38" t="s">
        <v>21</v>
      </c>
      <c r="E11" s="32">
        <v>600807</v>
      </c>
      <c r="F11" s="29">
        <v>0</v>
      </c>
      <c r="G11" s="26" t="s">
        <v>22</v>
      </c>
      <c r="H11" s="27">
        <v>0</v>
      </c>
      <c r="I11" s="26" t="s">
        <v>23</v>
      </c>
      <c r="J11" s="26" t="s">
        <v>23</v>
      </c>
      <c r="K11" s="26" t="s">
        <v>23</v>
      </c>
      <c r="L11" s="26" t="s">
        <v>23</v>
      </c>
      <c r="M11" s="30">
        <f t="shared" si="1"/>
        <v>0</v>
      </c>
      <c r="N11" s="30" t="e">
        <f t="shared" si="1"/>
        <v>#VALUE!</v>
      </c>
      <c r="O11" s="30">
        <f t="shared" si="1"/>
        <v>0</v>
      </c>
      <c r="P11" s="30" t="e">
        <f t="shared" si="1"/>
        <v>#VALUE!</v>
      </c>
      <c r="Q11" s="30" t="e">
        <f t="shared" si="1"/>
        <v>#VALUE!</v>
      </c>
      <c r="R11" s="30" t="e">
        <f t="shared" si="1"/>
        <v>#VALUE!</v>
      </c>
      <c r="S11" s="27">
        <v>0</v>
      </c>
      <c r="T11" s="29">
        <f t="shared" si="0"/>
        <v>600807</v>
      </c>
      <c r="U11" s="33">
        <v>0</v>
      </c>
      <c r="V11" s="34"/>
      <c r="W11" s="34"/>
      <c r="X11" s="35" t="s">
        <v>28</v>
      </c>
    </row>
    <row r="12" spans="1:24" s="36" customFormat="1" ht="68.5" customHeight="1" x14ac:dyDescent="0.2">
      <c r="A12" s="26">
        <f t="shared" si="2"/>
        <v>5</v>
      </c>
      <c r="B12" s="37"/>
      <c r="C12" s="31" t="s">
        <v>29</v>
      </c>
      <c r="D12" s="38" t="s">
        <v>30</v>
      </c>
      <c r="E12" s="32">
        <v>400000</v>
      </c>
      <c r="F12" s="29">
        <v>0</v>
      </c>
      <c r="G12" s="26" t="s">
        <v>22</v>
      </c>
      <c r="H12" s="27">
        <v>0</v>
      </c>
      <c r="I12" s="26" t="s">
        <v>23</v>
      </c>
      <c r="J12" s="26" t="s">
        <v>23</v>
      </c>
      <c r="K12" s="26" t="s">
        <v>23</v>
      </c>
      <c r="L12" s="26" t="s">
        <v>23</v>
      </c>
      <c r="M12" s="30">
        <f t="shared" si="1"/>
        <v>0</v>
      </c>
      <c r="N12" s="30" t="e">
        <f t="shared" si="1"/>
        <v>#VALUE!</v>
      </c>
      <c r="O12" s="30">
        <f t="shared" si="1"/>
        <v>0</v>
      </c>
      <c r="P12" s="30" t="e">
        <f t="shared" si="1"/>
        <v>#VALUE!</v>
      </c>
      <c r="Q12" s="30" t="e">
        <f t="shared" si="1"/>
        <v>#VALUE!</v>
      </c>
      <c r="R12" s="30" t="e">
        <f t="shared" si="1"/>
        <v>#VALUE!</v>
      </c>
      <c r="S12" s="27">
        <v>0</v>
      </c>
      <c r="T12" s="29">
        <f t="shared" si="0"/>
        <v>400000</v>
      </c>
      <c r="U12" s="39">
        <v>0</v>
      </c>
      <c r="V12" s="27"/>
      <c r="W12" s="27"/>
      <c r="X12" s="26" t="s">
        <v>24</v>
      </c>
    </row>
    <row r="13" spans="1:24" s="36" customFormat="1" ht="146.5" customHeight="1" x14ac:dyDescent="0.2">
      <c r="A13" s="26">
        <f t="shared" si="2"/>
        <v>6</v>
      </c>
      <c r="B13" s="37"/>
      <c r="C13" s="31" t="s">
        <v>31</v>
      </c>
      <c r="D13" s="38" t="s">
        <v>32</v>
      </c>
      <c r="E13" s="32">
        <v>792000</v>
      </c>
      <c r="F13" s="29">
        <v>0</v>
      </c>
      <c r="G13" s="26" t="s">
        <v>22</v>
      </c>
      <c r="H13" s="27">
        <v>0</v>
      </c>
      <c r="I13" s="26" t="s">
        <v>23</v>
      </c>
      <c r="J13" s="26" t="s">
        <v>23</v>
      </c>
      <c r="K13" s="26" t="s">
        <v>23</v>
      </c>
      <c r="L13" s="26" t="s">
        <v>23</v>
      </c>
      <c r="M13" s="30">
        <f t="shared" si="1"/>
        <v>0</v>
      </c>
      <c r="N13" s="30" t="e">
        <f t="shared" si="1"/>
        <v>#VALUE!</v>
      </c>
      <c r="O13" s="30">
        <f t="shared" si="1"/>
        <v>0</v>
      </c>
      <c r="P13" s="30" t="e">
        <f t="shared" si="1"/>
        <v>#VALUE!</v>
      </c>
      <c r="Q13" s="30" t="e">
        <f t="shared" si="1"/>
        <v>#VALUE!</v>
      </c>
      <c r="R13" s="30" t="e">
        <f t="shared" si="1"/>
        <v>#VALUE!</v>
      </c>
      <c r="S13" s="27">
        <v>0</v>
      </c>
      <c r="T13" s="29">
        <f t="shared" si="0"/>
        <v>792000</v>
      </c>
      <c r="U13" s="39">
        <v>0</v>
      </c>
      <c r="V13" s="27"/>
      <c r="W13" s="27"/>
      <c r="X13" s="26" t="s">
        <v>33</v>
      </c>
    </row>
    <row r="14" spans="1:24" s="36" customFormat="1" ht="30.5" customHeight="1" x14ac:dyDescent="0.2">
      <c r="A14" s="26">
        <f t="shared" si="2"/>
        <v>7</v>
      </c>
      <c r="B14" s="37"/>
      <c r="C14" s="31" t="s">
        <v>34</v>
      </c>
      <c r="D14" s="38" t="s">
        <v>35</v>
      </c>
      <c r="E14" s="32">
        <v>726952</v>
      </c>
      <c r="F14" s="32">
        <f>E14</f>
        <v>726952</v>
      </c>
      <c r="G14" s="26" t="s">
        <v>22</v>
      </c>
      <c r="H14" s="27">
        <v>0</v>
      </c>
      <c r="I14" s="26" t="s">
        <v>23</v>
      </c>
      <c r="J14" s="26" t="s">
        <v>23</v>
      </c>
      <c r="K14" s="26" t="s">
        <v>23</v>
      </c>
      <c r="L14" s="26" t="s">
        <v>23</v>
      </c>
      <c r="M14" s="30">
        <f t="shared" si="1"/>
        <v>9.5776036125680732E-3</v>
      </c>
      <c r="N14" s="30" t="e">
        <f t="shared" si="1"/>
        <v>#VALUE!</v>
      </c>
      <c r="O14" s="30">
        <f t="shared" si="1"/>
        <v>0</v>
      </c>
      <c r="P14" s="30" t="e">
        <f t="shared" si="1"/>
        <v>#VALUE!</v>
      </c>
      <c r="Q14" s="30" t="e">
        <f t="shared" si="1"/>
        <v>#VALUE!</v>
      </c>
      <c r="R14" s="30" t="e">
        <f t="shared" si="1"/>
        <v>#VALUE!</v>
      </c>
      <c r="S14" s="27">
        <v>0</v>
      </c>
      <c r="T14" s="29">
        <f t="shared" si="0"/>
        <v>0</v>
      </c>
      <c r="U14" s="39">
        <v>0</v>
      </c>
      <c r="V14" s="27"/>
      <c r="W14" s="27"/>
      <c r="X14" s="26"/>
    </row>
    <row r="15" spans="1:24" s="36" customFormat="1" ht="30.5" customHeight="1" x14ac:dyDescent="0.2">
      <c r="A15" s="26">
        <f t="shared" si="2"/>
        <v>8</v>
      </c>
      <c r="B15" s="37"/>
      <c r="C15" s="31" t="s">
        <v>36</v>
      </c>
      <c r="D15" s="38" t="s">
        <v>35</v>
      </c>
      <c r="E15" s="32">
        <v>2667469</v>
      </c>
      <c r="F15" s="32">
        <v>2273411</v>
      </c>
      <c r="G15" s="26" t="s">
        <v>22</v>
      </c>
      <c r="H15" s="27">
        <v>0</v>
      </c>
      <c r="I15" s="26" t="s">
        <v>23</v>
      </c>
      <c r="J15" s="26" t="s">
        <v>23</v>
      </c>
      <c r="K15" s="26" t="s">
        <v>23</v>
      </c>
      <c r="L15" s="26" t="s">
        <v>23</v>
      </c>
      <c r="M15" s="30">
        <f t="shared" si="1"/>
        <v>2.9952224364816381E-2</v>
      </c>
      <c r="N15" s="30" t="e">
        <f t="shared" si="1"/>
        <v>#VALUE!</v>
      </c>
      <c r="O15" s="30">
        <f t="shared" si="1"/>
        <v>0</v>
      </c>
      <c r="P15" s="30" t="e">
        <f t="shared" si="1"/>
        <v>#VALUE!</v>
      </c>
      <c r="Q15" s="30" t="e">
        <f t="shared" si="1"/>
        <v>#VALUE!</v>
      </c>
      <c r="R15" s="30" t="e">
        <f t="shared" si="1"/>
        <v>#VALUE!</v>
      </c>
      <c r="S15" s="27">
        <v>0</v>
      </c>
      <c r="T15" s="29">
        <f t="shared" si="0"/>
        <v>394058</v>
      </c>
      <c r="U15" s="39">
        <v>0</v>
      </c>
      <c r="V15" s="27"/>
      <c r="W15" s="27"/>
      <c r="X15" s="26" t="s">
        <v>37</v>
      </c>
    </row>
    <row r="16" spans="1:24" s="36" customFormat="1" ht="49" customHeight="1" x14ac:dyDescent="0.2">
      <c r="A16" s="26">
        <f t="shared" si="2"/>
        <v>9</v>
      </c>
      <c r="B16" s="37"/>
      <c r="C16" s="31" t="s">
        <v>38</v>
      </c>
      <c r="D16" s="38" t="s">
        <v>35</v>
      </c>
      <c r="E16" s="32">
        <v>728942</v>
      </c>
      <c r="F16" s="29">
        <v>0</v>
      </c>
      <c r="G16" s="26" t="s">
        <v>22</v>
      </c>
      <c r="H16" s="27">
        <v>0</v>
      </c>
      <c r="I16" s="26" t="s">
        <v>23</v>
      </c>
      <c r="J16" s="26" t="s">
        <v>23</v>
      </c>
      <c r="K16" s="26" t="s">
        <v>23</v>
      </c>
      <c r="L16" s="26" t="s">
        <v>23</v>
      </c>
      <c r="M16" s="30">
        <f t="shared" si="1"/>
        <v>0</v>
      </c>
      <c r="N16" s="30" t="e">
        <f t="shared" si="1"/>
        <v>#VALUE!</v>
      </c>
      <c r="O16" s="30">
        <f t="shared" si="1"/>
        <v>0</v>
      </c>
      <c r="P16" s="30" t="e">
        <f t="shared" si="1"/>
        <v>#VALUE!</v>
      </c>
      <c r="Q16" s="30" t="e">
        <f t="shared" si="1"/>
        <v>#VALUE!</v>
      </c>
      <c r="R16" s="30" t="e">
        <f t="shared" si="1"/>
        <v>#VALUE!</v>
      </c>
      <c r="S16" s="27">
        <v>0</v>
      </c>
      <c r="T16" s="29">
        <f t="shared" si="0"/>
        <v>728942</v>
      </c>
      <c r="U16" s="39">
        <v>0</v>
      </c>
      <c r="V16" s="27"/>
      <c r="W16" s="27"/>
      <c r="X16" s="26" t="s">
        <v>24</v>
      </c>
    </row>
    <row r="17" spans="1:24" s="36" customFormat="1" ht="41" customHeight="1" x14ac:dyDescent="0.2">
      <c r="A17" s="26">
        <f t="shared" si="2"/>
        <v>10</v>
      </c>
      <c r="B17" s="37"/>
      <c r="C17" s="31" t="s">
        <v>39</v>
      </c>
      <c r="D17" s="38" t="s">
        <v>35</v>
      </c>
      <c r="E17" s="32">
        <v>270000</v>
      </c>
      <c r="F17" s="32">
        <f>E17</f>
        <v>270000</v>
      </c>
      <c r="G17" s="26" t="s">
        <v>22</v>
      </c>
      <c r="H17" s="27">
        <v>0</v>
      </c>
      <c r="I17" s="26" t="s">
        <v>23</v>
      </c>
      <c r="J17" s="26" t="s">
        <v>23</v>
      </c>
      <c r="K17" s="26" t="s">
        <v>23</v>
      </c>
      <c r="L17" s="26" t="s">
        <v>23</v>
      </c>
      <c r="M17" s="30">
        <f t="shared" si="1"/>
        <v>3.5572540902196843E-3</v>
      </c>
      <c r="N17" s="30" t="e">
        <f t="shared" si="1"/>
        <v>#VALUE!</v>
      </c>
      <c r="O17" s="30">
        <f t="shared" si="1"/>
        <v>0</v>
      </c>
      <c r="P17" s="30" t="e">
        <f t="shared" si="1"/>
        <v>#VALUE!</v>
      </c>
      <c r="Q17" s="30" t="e">
        <f t="shared" si="1"/>
        <v>#VALUE!</v>
      </c>
      <c r="R17" s="30" t="e">
        <f t="shared" si="1"/>
        <v>#VALUE!</v>
      </c>
      <c r="S17" s="27">
        <v>0</v>
      </c>
      <c r="T17" s="29">
        <f t="shared" si="0"/>
        <v>0</v>
      </c>
      <c r="U17" s="39">
        <v>0</v>
      </c>
      <c r="V17" s="27"/>
      <c r="W17" s="27"/>
      <c r="X17" s="35" t="s">
        <v>40</v>
      </c>
    </row>
    <row r="18" spans="1:24" s="36" customFormat="1" ht="41" customHeight="1" x14ac:dyDescent="0.2">
      <c r="A18" s="26">
        <f t="shared" si="2"/>
        <v>11</v>
      </c>
      <c r="B18" s="37"/>
      <c r="C18" s="31" t="s">
        <v>41</v>
      </c>
      <c r="D18" s="38" t="s">
        <v>35</v>
      </c>
      <c r="E18" s="32">
        <v>270000</v>
      </c>
      <c r="F18" s="32">
        <f>E18</f>
        <v>270000</v>
      </c>
      <c r="G18" s="26" t="s">
        <v>22</v>
      </c>
      <c r="H18" s="27">
        <v>0</v>
      </c>
      <c r="I18" s="26" t="s">
        <v>23</v>
      </c>
      <c r="J18" s="26" t="s">
        <v>23</v>
      </c>
      <c r="K18" s="26" t="s">
        <v>23</v>
      </c>
      <c r="L18" s="26" t="s">
        <v>23</v>
      </c>
      <c r="M18" s="30">
        <f t="shared" si="1"/>
        <v>3.5572540902196843E-3</v>
      </c>
      <c r="N18" s="30" t="e">
        <f t="shared" si="1"/>
        <v>#VALUE!</v>
      </c>
      <c r="O18" s="30">
        <f t="shared" si="1"/>
        <v>0</v>
      </c>
      <c r="P18" s="30" t="e">
        <f t="shared" si="1"/>
        <v>#VALUE!</v>
      </c>
      <c r="Q18" s="30" t="e">
        <f t="shared" si="1"/>
        <v>#VALUE!</v>
      </c>
      <c r="R18" s="30" t="e">
        <f t="shared" si="1"/>
        <v>#VALUE!</v>
      </c>
      <c r="S18" s="27">
        <v>0</v>
      </c>
      <c r="T18" s="29">
        <f t="shared" si="0"/>
        <v>0</v>
      </c>
      <c r="U18" s="39">
        <v>0</v>
      </c>
      <c r="V18" s="27"/>
      <c r="W18" s="27"/>
      <c r="X18" s="35" t="s">
        <v>40</v>
      </c>
    </row>
    <row r="19" spans="1:24" s="36" customFormat="1" ht="93" customHeight="1" x14ac:dyDescent="0.2">
      <c r="A19" s="26">
        <f t="shared" si="2"/>
        <v>12</v>
      </c>
      <c r="B19" s="37"/>
      <c r="C19" s="31" t="s">
        <v>42</v>
      </c>
      <c r="D19" s="38" t="s">
        <v>32</v>
      </c>
      <c r="E19" s="32">
        <v>744717</v>
      </c>
      <c r="F19" s="29">
        <v>0</v>
      </c>
      <c r="G19" s="26" t="s">
        <v>22</v>
      </c>
      <c r="H19" s="27">
        <v>0</v>
      </c>
      <c r="I19" s="26" t="s">
        <v>23</v>
      </c>
      <c r="J19" s="26" t="s">
        <v>23</v>
      </c>
      <c r="K19" s="26" t="s">
        <v>23</v>
      </c>
      <c r="L19" s="26" t="s">
        <v>23</v>
      </c>
      <c r="M19" s="30">
        <f t="shared" si="1"/>
        <v>0</v>
      </c>
      <c r="N19" s="30" t="e">
        <f t="shared" si="1"/>
        <v>#VALUE!</v>
      </c>
      <c r="O19" s="30">
        <f t="shared" si="1"/>
        <v>0</v>
      </c>
      <c r="P19" s="30" t="e">
        <f t="shared" si="1"/>
        <v>#VALUE!</v>
      </c>
      <c r="Q19" s="30" t="e">
        <f t="shared" si="1"/>
        <v>#VALUE!</v>
      </c>
      <c r="R19" s="30" t="e">
        <f t="shared" si="1"/>
        <v>#VALUE!</v>
      </c>
      <c r="S19" s="27">
        <v>0</v>
      </c>
      <c r="T19" s="29">
        <f t="shared" si="0"/>
        <v>744717</v>
      </c>
      <c r="U19" s="39">
        <v>0</v>
      </c>
      <c r="V19" s="27"/>
      <c r="W19" s="27"/>
      <c r="X19" s="35" t="s">
        <v>43</v>
      </c>
    </row>
    <row r="20" spans="1:24" s="36" customFormat="1" ht="47" customHeight="1" x14ac:dyDescent="0.2">
      <c r="A20" s="26">
        <f t="shared" si="2"/>
        <v>13</v>
      </c>
      <c r="B20" s="37"/>
      <c r="C20" s="31" t="s">
        <v>44</v>
      </c>
      <c r="D20" s="38" t="s">
        <v>32</v>
      </c>
      <c r="E20" s="32">
        <v>1449079</v>
      </c>
      <c r="F20" s="29">
        <v>0</v>
      </c>
      <c r="G20" s="26" t="s">
        <v>22</v>
      </c>
      <c r="H20" s="27">
        <v>0</v>
      </c>
      <c r="I20" s="26" t="s">
        <v>23</v>
      </c>
      <c r="J20" s="26" t="s">
        <v>23</v>
      </c>
      <c r="K20" s="26" t="s">
        <v>23</v>
      </c>
      <c r="L20" s="26" t="s">
        <v>23</v>
      </c>
      <c r="M20" s="30">
        <f t="shared" si="1"/>
        <v>0</v>
      </c>
      <c r="N20" s="30" t="e">
        <f t="shared" si="1"/>
        <v>#VALUE!</v>
      </c>
      <c r="O20" s="30">
        <f t="shared" si="1"/>
        <v>0</v>
      </c>
      <c r="P20" s="30" t="e">
        <f t="shared" si="1"/>
        <v>#VALUE!</v>
      </c>
      <c r="Q20" s="30" t="e">
        <f t="shared" si="1"/>
        <v>#VALUE!</v>
      </c>
      <c r="R20" s="30" t="e">
        <f t="shared" si="1"/>
        <v>#VALUE!</v>
      </c>
      <c r="S20" s="27">
        <v>0</v>
      </c>
      <c r="T20" s="29">
        <f t="shared" si="0"/>
        <v>1449079</v>
      </c>
      <c r="U20" s="39">
        <v>0</v>
      </c>
      <c r="V20" s="27"/>
      <c r="W20" s="27"/>
      <c r="X20" s="26" t="s">
        <v>24</v>
      </c>
    </row>
    <row r="21" spans="1:24" s="36" customFormat="1" ht="41" customHeight="1" x14ac:dyDescent="0.2">
      <c r="A21" s="26">
        <f t="shared" si="2"/>
        <v>14</v>
      </c>
      <c r="B21" s="37"/>
      <c r="C21" s="31" t="s">
        <v>45</v>
      </c>
      <c r="D21" s="38" t="s">
        <v>32</v>
      </c>
      <c r="E21" s="32">
        <v>868351</v>
      </c>
      <c r="F21" s="29">
        <v>0</v>
      </c>
      <c r="G21" s="26" t="s">
        <v>22</v>
      </c>
      <c r="H21" s="27">
        <v>0</v>
      </c>
      <c r="I21" s="26" t="s">
        <v>23</v>
      </c>
      <c r="J21" s="26" t="s">
        <v>23</v>
      </c>
      <c r="K21" s="26" t="s">
        <v>23</v>
      </c>
      <c r="L21" s="26" t="s">
        <v>23</v>
      </c>
      <c r="M21" s="30">
        <f t="shared" si="1"/>
        <v>0</v>
      </c>
      <c r="N21" s="30" t="e">
        <f t="shared" si="1"/>
        <v>#VALUE!</v>
      </c>
      <c r="O21" s="30">
        <f t="shared" si="1"/>
        <v>0</v>
      </c>
      <c r="P21" s="30" t="e">
        <f t="shared" si="1"/>
        <v>#VALUE!</v>
      </c>
      <c r="Q21" s="30" t="e">
        <f t="shared" si="1"/>
        <v>#VALUE!</v>
      </c>
      <c r="R21" s="30" t="e">
        <f t="shared" si="1"/>
        <v>#VALUE!</v>
      </c>
      <c r="S21" s="27">
        <v>0</v>
      </c>
      <c r="T21" s="29">
        <f t="shared" si="0"/>
        <v>868351</v>
      </c>
      <c r="U21" s="39">
        <v>0</v>
      </c>
      <c r="V21" s="27"/>
      <c r="W21" s="27"/>
      <c r="X21" s="26" t="s">
        <v>24</v>
      </c>
    </row>
    <row r="22" spans="1:24" s="36" customFormat="1" ht="50.5" customHeight="1" x14ac:dyDescent="0.2">
      <c r="A22" s="26">
        <f t="shared" si="2"/>
        <v>15</v>
      </c>
      <c r="B22" s="37"/>
      <c r="C22" s="31" t="s">
        <v>46</v>
      </c>
      <c r="D22" s="38" t="s">
        <v>35</v>
      </c>
      <c r="E22" s="32">
        <v>560377</v>
      </c>
      <c r="F22" s="32">
        <f>E22</f>
        <v>560377</v>
      </c>
      <c r="G22" s="26" t="s">
        <v>22</v>
      </c>
      <c r="H22" s="27">
        <v>0</v>
      </c>
      <c r="I22" s="26" t="s">
        <v>23</v>
      </c>
      <c r="J22" s="26" t="s">
        <v>23</v>
      </c>
      <c r="K22" s="26" t="s">
        <v>23</v>
      </c>
      <c r="L22" s="26" t="s">
        <v>23</v>
      </c>
      <c r="M22" s="30">
        <f t="shared" si="1"/>
        <v>7.3829754641297632E-3</v>
      </c>
      <c r="N22" s="30" t="e">
        <f t="shared" si="1"/>
        <v>#VALUE!</v>
      </c>
      <c r="O22" s="30">
        <f t="shared" si="1"/>
        <v>0</v>
      </c>
      <c r="P22" s="30" t="e">
        <f t="shared" si="1"/>
        <v>#VALUE!</v>
      </c>
      <c r="Q22" s="30" t="e">
        <f t="shared" si="1"/>
        <v>#VALUE!</v>
      </c>
      <c r="R22" s="30" t="e">
        <f t="shared" si="1"/>
        <v>#VALUE!</v>
      </c>
      <c r="S22" s="27">
        <v>0</v>
      </c>
      <c r="T22" s="29">
        <f t="shared" si="0"/>
        <v>0</v>
      </c>
      <c r="U22" s="39">
        <v>0</v>
      </c>
      <c r="V22" s="27"/>
      <c r="W22" s="27"/>
      <c r="X22" s="26" t="s">
        <v>47</v>
      </c>
    </row>
    <row r="23" spans="1:24" s="36" customFormat="1" ht="65.5" customHeight="1" x14ac:dyDescent="0.2">
      <c r="A23" s="26">
        <f t="shared" si="2"/>
        <v>16</v>
      </c>
      <c r="B23" s="37"/>
      <c r="C23" s="31" t="s">
        <v>48</v>
      </c>
      <c r="D23" s="38" t="s">
        <v>32</v>
      </c>
      <c r="E23" s="32">
        <v>415371</v>
      </c>
      <c r="F23" s="32">
        <f>E23</f>
        <v>415371</v>
      </c>
      <c r="G23" s="26" t="s">
        <v>22</v>
      </c>
      <c r="H23" s="27">
        <v>0</v>
      </c>
      <c r="I23" s="26" t="s">
        <v>23</v>
      </c>
      <c r="J23" s="26" t="s">
        <v>23</v>
      </c>
      <c r="K23" s="26" t="s">
        <v>23</v>
      </c>
      <c r="L23" s="26" t="s">
        <v>23</v>
      </c>
      <c r="M23" s="30">
        <f t="shared" si="1"/>
        <v>5.4725192174394088E-3</v>
      </c>
      <c r="N23" s="30" t="e">
        <f t="shared" si="1"/>
        <v>#VALUE!</v>
      </c>
      <c r="O23" s="30">
        <f t="shared" si="1"/>
        <v>0</v>
      </c>
      <c r="P23" s="30" t="e">
        <f t="shared" si="1"/>
        <v>#VALUE!</v>
      </c>
      <c r="Q23" s="30" t="e">
        <f t="shared" si="1"/>
        <v>#VALUE!</v>
      </c>
      <c r="R23" s="30" t="e">
        <f t="shared" si="1"/>
        <v>#VALUE!</v>
      </c>
      <c r="S23" s="27">
        <v>0</v>
      </c>
      <c r="T23" s="29">
        <f t="shared" si="0"/>
        <v>0</v>
      </c>
      <c r="U23" s="39">
        <v>0</v>
      </c>
      <c r="V23" s="27"/>
      <c r="W23" s="27"/>
      <c r="X23" s="35" t="s">
        <v>40</v>
      </c>
    </row>
    <row r="24" spans="1:24" s="36" customFormat="1" ht="65.5" customHeight="1" x14ac:dyDescent="0.2">
      <c r="A24" s="26">
        <f t="shared" si="2"/>
        <v>17</v>
      </c>
      <c r="B24" s="37"/>
      <c r="C24" s="31" t="s">
        <v>49</v>
      </c>
      <c r="D24" s="38" t="s">
        <v>32</v>
      </c>
      <c r="E24" s="32">
        <v>3172721</v>
      </c>
      <c r="F24" s="32">
        <v>2491666</v>
      </c>
      <c r="G24" s="26" t="s">
        <v>22</v>
      </c>
      <c r="H24" s="27">
        <v>0</v>
      </c>
      <c r="I24" s="26" t="s">
        <v>23</v>
      </c>
      <c r="J24" s="26" t="s">
        <v>23</v>
      </c>
      <c r="K24" s="26" t="s">
        <v>23</v>
      </c>
      <c r="L24" s="26" t="s">
        <v>23</v>
      </c>
      <c r="M24" s="30">
        <f t="shared" si="1"/>
        <v>3.2827737296153035E-2</v>
      </c>
      <c r="N24" s="30" t="e">
        <f t="shared" si="1"/>
        <v>#VALUE!</v>
      </c>
      <c r="O24" s="30">
        <f t="shared" si="1"/>
        <v>0</v>
      </c>
      <c r="P24" s="30" t="e">
        <f t="shared" si="1"/>
        <v>#VALUE!</v>
      </c>
      <c r="Q24" s="30" t="e">
        <f t="shared" si="1"/>
        <v>#VALUE!</v>
      </c>
      <c r="R24" s="30" t="e">
        <f t="shared" si="1"/>
        <v>#VALUE!</v>
      </c>
      <c r="S24" s="27">
        <v>0</v>
      </c>
      <c r="T24" s="29">
        <f t="shared" si="0"/>
        <v>681055</v>
      </c>
      <c r="U24" s="39">
        <v>0</v>
      </c>
      <c r="V24" s="27"/>
      <c r="W24" s="27"/>
      <c r="X24" s="26" t="s">
        <v>37</v>
      </c>
    </row>
    <row r="25" spans="1:24" s="36" customFormat="1" ht="121" customHeight="1" x14ac:dyDescent="0.2">
      <c r="A25" s="26">
        <f t="shared" si="2"/>
        <v>18</v>
      </c>
      <c r="B25" s="37"/>
      <c r="C25" s="31" t="s">
        <v>50</v>
      </c>
      <c r="D25" s="38" t="s">
        <v>32</v>
      </c>
      <c r="E25" s="32">
        <v>1912567</v>
      </c>
      <c r="F25" s="32">
        <f>E25</f>
        <v>1912567</v>
      </c>
      <c r="G25" s="26" t="s">
        <v>22</v>
      </c>
      <c r="H25" s="27">
        <v>0</v>
      </c>
      <c r="I25" s="26" t="s">
        <v>23</v>
      </c>
      <c r="J25" s="26" t="s">
        <v>23</v>
      </c>
      <c r="K25" s="26" t="s">
        <v>23</v>
      </c>
      <c r="L25" s="26" t="s">
        <v>23</v>
      </c>
      <c r="M25" s="30">
        <f t="shared" si="1"/>
        <v>2.5198099198404413E-2</v>
      </c>
      <c r="N25" s="30" t="e">
        <f t="shared" si="1"/>
        <v>#VALUE!</v>
      </c>
      <c r="O25" s="30">
        <f t="shared" si="1"/>
        <v>0</v>
      </c>
      <c r="P25" s="30" t="e">
        <f t="shared" si="1"/>
        <v>#VALUE!</v>
      </c>
      <c r="Q25" s="30" t="e">
        <f t="shared" si="1"/>
        <v>#VALUE!</v>
      </c>
      <c r="R25" s="30" t="e">
        <f t="shared" si="1"/>
        <v>#VALUE!</v>
      </c>
      <c r="S25" s="27">
        <v>0</v>
      </c>
      <c r="T25" s="29">
        <f t="shared" si="0"/>
        <v>0</v>
      </c>
      <c r="U25" s="39">
        <v>0</v>
      </c>
      <c r="V25" s="27"/>
      <c r="W25" s="27"/>
      <c r="X25" s="35" t="s">
        <v>51</v>
      </c>
    </row>
    <row r="26" spans="1:24" s="36" customFormat="1" ht="65.5" customHeight="1" x14ac:dyDescent="0.2">
      <c r="A26" s="26">
        <f t="shared" si="2"/>
        <v>19</v>
      </c>
      <c r="B26" s="37"/>
      <c r="C26" s="31" t="s">
        <v>52</v>
      </c>
      <c r="D26" s="38" t="s">
        <v>32</v>
      </c>
      <c r="E26" s="32">
        <v>2033350</v>
      </c>
      <c r="F26" s="32">
        <v>1826362</v>
      </c>
      <c r="G26" s="26" t="s">
        <v>22</v>
      </c>
      <c r="H26" s="27">
        <v>0</v>
      </c>
      <c r="I26" s="26" t="s">
        <v>23</v>
      </c>
      <c r="J26" s="26" t="s">
        <v>23</v>
      </c>
      <c r="K26" s="26" t="s">
        <v>23</v>
      </c>
      <c r="L26" s="26" t="s">
        <v>23</v>
      </c>
      <c r="M26" s="30">
        <f t="shared" si="1"/>
        <v>2.4062347017488158E-2</v>
      </c>
      <c r="N26" s="30" t="e">
        <f t="shared" si="1"/>
        <v>#VALUE!</v>
      </c>
      <c r="O26" s="30">
        <f t="shared" si="1"/>
        <v>0</v>
      </c>
      <c r="P26" s="30" t="e">
        <f t="shared" si="1"/>
        <v>#VALUE!</v>
      </c>
      <c r="Q26" s="30" t="e">
        <f t="shared" si="1"/>
        <v>#VALUE!</v>
      </c>
      <c r="R26" s="30" t="e">
        <f t="shared" si="1"/>
        <v>#VALUE!</v>
      </c>
      <c r="S26" s="27">
        <v>0</v>
      </c>
      <c r="T26" s="29">
        <f t="shared" si="0"/>
        <v>206988</v>
      </c>
      <c r="U26" s="39">
        <v>0</v>
      </c>
      <c r="V26" s="27"/>
      <c r="W26" s="27"/>
      <c r="X26" s="26" t="s">
        <v>37</v>
      </c>
    </row>
    <row r="27" spans="1:24" s="36" customFormat="1" ht="65.5" customHeight="1" x14ac:dyDescent="0.2">
      <c r="A27" s="26">
        <f t="shared" si="2"/>
        <v>20</v>
      </c>
      <c r="B27" s="37"/>
      <c r="C27" s="31" t="s">
        <v>53</v>
      </c>
      <c r="D27" s="38" t="s">
        <v>32</v>
      </c>
      <c r="E27" s="32">
        <v>1804460</v>
      </c>
      <c r="F27" s="32">
        <v>1422000</v>
      </c>
      <c r="G27" s="26" t="s">
        <v>22</v>
      </c>
      <c r="H27" s="27">
        <v>0</v>
      </c>
      <c r="I27" s="26" t="s">
        <v>23</v>
      </c>
      <c r="J27" s="26" t="s">
        <v>23</v>
      </c>
      <c r="K27" s="26" t="s">
        <v>23</v>
      </c>
      <c r="L27" s="26" t="s">
        <v>23</v>
      </c>
      <c r="M27" s="30">
        <f t="shared" si="1"/>
        <v>1.8734871541823669E-2</v>
      </c>
      <c r="N27" s="30" t="e">
        <f t="shared" si="1"/>
        <v>#VALUE!</v>
      </c>
      <c r="O27" s="30">
        <f t="shared" si="1"/>
        <v>0</v>
      </c>
      <c r="P27" s="30" t="e">
        <f t="shared" si="1"/>
        <v>#VALUE!</v>
      </c>
      <c r="Q27" s="30" t="e">
        <f t="shared" si="1"/>
        <v>#VALUE!</v>
      </c>
      <c r="R27" s="30" t="e">
        <f t="shared" si="1"/>
        <v>#VALUE!</v>
      </c>
      <c r="S27" s="27">
        <v>0</v>
      </c>
      <c r="T27" s="29">
        <f t="shared" si="0"/>
        <v>382460</v>
      </c>
      <c r="U27" s="39">
        <v>0</v>
      </c>
      <c r="V27" s="27"/>
      <c r="W27" s="27"/>
      <c r="X27" s="35" t="s">
        <v>54</v>
      </c>
    </row>
    <row r="28" spans="1:24" s="36" customFormat="1" ht="65.5" customHeight="1" x14ac:dyDescent="0.2">
      <c r="A28" s="26">
        <f t="shared" si="2"/>
        <v>21</v>
      </c>
      <c r="B28" s="37"/>
      <c r="C28" s="31" t="s">
        <v>55</v>
      </c>
      <c r="D28" s="38" t="s">
        <v>32</v>
      </c>
      <c r="E28" s="32">
        <v>2692500</v>
      </c>
      <c r="F28" s="32">
        <v>2300000</v>
      </c>
      <c r="G28" s="26" t="s">
        <v>22</v>
      </c>
      <c r="H28" s="27">
        <v>0</v>
      </c>
      <c r="I28" s="26" t="s">
        <v>23</v>
      </c>
      <c r="J28" s="26" t="s">
        <v>23</v>
      </c>
      <c r="K28" s="26" t="s">
        <v>23</v>
      </c>
      <c r="L28" s="26" t="s">
        <v>23</v>
      </c>
      <c r="M28" s="30">
        <f t="shared" si="1"/>
        <v>3.0302534842612125E-2</v>
      </c>
      <c r="N28" s="30" t="e">
        <f t="shared" si="1"/>
        <v>#VALUE!</v>
      </c>
      <c r="O28" s="30">
        <f t="shared" si="1"/>
        <v>0</v>
      </c>
      <c r="P28" s="30" t="e">
        <f t="shared" si="1"/>
        <v>#VALUE!</v>
      </c>
      <c r="Q28" s="30" t="e">
        <f t="shared" si="1"/>
        <v>#VALUE!</v>
      </c>
      <c r="R28" s="30" t="e">
        <f t="shared" si="1"/>
        <v>#VALUE!</v>
      </c>
      <c r="S28" s="27">
        <v>0</v>
      </c>
      <c r="T28" s="29">
        <f t="shared" si="0"/>
        <v>392500</v>
      </c>
      <c r="U28" s="39">
        <v>0</v>
      </c>
      <c r="V28" s="27"/>
      <c r="W28" s="27"/>
      <c r="X28" s="26" t="s">
        <v>37</v>
      </c>
    </row>
    <row r="29" spans="1:24" s="36" customFormat="1" ht="129" customHeight="1" x14ac:dyDescent="0.2">
      <c r="A29" s="26">
        <f t="shared" si="2"/>
        <v>22</v>
      </c>
      <c r="B29" s="37"/>
      <c r="C29" s="31" t="s">
        <v>56</v>
      </c>
      <c r="D29" s="38" t="s">
        <v>57</v>
      </c>
      <c r="E29" s="32">
        <v>402119</v>
      </c>
      <c r="F29" s="32">
        <v>402119</v>
      </c>
      <c r="G29" s="26" t="s">
        <v>22</v>
      </c>
      <c r="H29" s="27">
        <v>0</v>
      </c>
      <c r="I29" s="26" t="s">
        <v>23</v>
      </c>
      <c r="J29" s="26" t="s">
        <v>23</v>
      </c>
      <c r="K29" s="26" t="s">
        <v>23</v>
      </c>
      <c r="L29" s="26" t="s">
        <v>23</v>
      </c>
      <c r="M29" s="30">
        <f t="shared" si="1"/>
        <v>5.2979239166853678E-3</v>
      </c>
      <c r="N29" s="30" t="e">
        <f t="shared" si="1"/>
        <v>#VALUE!</v>
      </c>
      <c r="O29" s="30">
        <f t="shared" si="1"/>
        <v>0</v>
      </c>
      <c r="P29" s="30" t="e">
        <f t="shared" si="1"/>
        <v>#VALUE!</v>
      </c>
      <c r="Q29" s="30" t="e">
        <f t="shared" si="1"/>
        <v>#VALUE!</v>
      </c>
      <c r="R29" s="30" t="e">
        <f t="shared" si="1"/>
        <v>#VALUE!</v>
      </c>
      <c r="S29" s="27">
        <v>0</v>
      </c>
      <c r="T29" s="29">
        <f t="shared" si="0"/>
        <v>0</v>
      </c>
      <c r="U29" s="39">
        <v>0</v>
      </c>
      <c r="V29" s="27"/>
      <c r="W29" s="27"/>
      <c r="X29" s="26" t="s">
        <v>58</v>
      </c>
    </row>
    <row r="30" spans="1:24" s="36" customFormat="1" ht="65.5" customHeight="1" x14ac:dyDescent="0.2">
      <c r="A30" s="26">
        <f t="shared" si="2"/>
        <v>23</v>
      </c>
      <c r="B30" s="37"/>
      <c r="C30" s="31" t="s">
        <v>59</v>
      </c>
      <c r="D30" s="38" t="s">
        <v>57</v>
      </c>
      <c r="E30" s="32">
        <v>1145626</v>
      </c>
      <c r="F30" s="32">
        <v>1145626</v>
      </c>
      <c r="G30" s="26" t="s">
        <v>22</v>
      </c>
      <c r="H30" s="27">
        <v>0</v>
      </c>
      <c r="I30" s="26" t="s">
        <v>23</v>
      </c>
      <c r="J30" s="26" t="s">
        <v>23</v>
      </c>
      <c r="K30" s="26" t="s">
        <v>23</v>
      </c>
      <c r="L30" s="26" t="s">
        <v>23</v>
      </c>
      <c r="M30" s="30">
        <f t="shared" si="1"/>
        <v>1.5093639905044504E-2</v>
      </c>
      <c r="N30" s="30" t="e">
        <f t="shared" si="1"/>
        <v>#VALUE!</v>
      </c>
      <c r="O30" s="30">
        <f t="shared" si="1"/>
        <v>0</v>
      </c>
      <c r="P30" s="30" t="e">
        <f t="shared" si="1"/>
        <v>#VALUE!</v>
      </c>
      <c r="Q30" s="30" t="e">
        <f t="shared" si="1"/>
        <v>#VALUE!</v>
      </c>
      <c r="R30" s="30" t="e">
        <f t="shared" si="1"/>
        <v>#VALUE!</v>
      </c>
      <c r="S30" s="27">
        <v>0</v>
      </c>
      <c r="T30" s="29">
        <f t="shared" si="0"/>
        <v>0</v>
      </c>
      <c r="U30" s="39">
        <v>0</v>
      </c>
      <c r="V30" s="27"/>
      <c r="W30" s="27"/>
      <c r="X30" s="35" t="s">
        <v>60</v>
      </c>
    </row>
    <row r="31" spans="1:24" s="36" customFormat="1" ht="65.5" customHeight="1" x14ac:dyDescent="0.2">
      <c r="A31" s="26">
        <f t="shared" si="2"/>
        <v>24</v>
      </c>
      <c r="B31" s="37"/>
      <c r="C31" s="31" t="s">
        <v>61</v>
      </c>
      <c r="D31" s="38" t="s">
        <v>57</v>
      </c>
      <c r="E31" s="32">
        <v>1805077</v>
      </c>
      <c r="F31" s="32">
        <v>1495919</v>
      </c>
      <c r="G31" s="26" t="s">
        <v>22</v>
      </c>
      <c r="H31" s="27">
        <v>0</v>
      </c>
      <c r="I31" s="26" t="s">
        <v>23</v>
      </c>
      <c r="J31" s="26" t="s">
        <v>23</v>
      </c>
      <c r="K31" s="26" t="s">
        <v>23</v>
      </c>
      <c r="L31" s="26" t="s">
        <v>23</v>
      </c>
      <c r="M31" s="30">
        <f t="shared" si="1"/>
        <v>1.9708755486619777E-2</v>
      </c>
      <c r="N31" s="30" t="e">
        <f t="shared" si="1"/>
        <v>#VALUE!</v>
      </c>
      <c r="O31" s="30">
        <f t="shared" si="1"/>
        <v>0</v>
      </c>
      <c r="P31" s="30" t="e">
        <f t="shared" si="1"/>
        <v>#VALUE!</v>
      </c>
      <c r="Q31" s="30" t="e">
        <f t="shared" si="1"/>
        <v>#VALUE!</v>
      </c>
      <c r="R31" s="30" t="e">
        <f t="shared" si="1"/>
        <v>#VALUE!</v>
      </c>
      <c r="S31" s="27">
        <v>0</v>
      </c>
      <c r="T31" s="29">
        <f t="shared" si="0"/>
        <v>309158</v>
      </c>
      <c r="U31" s="39">
        <v>0</v>
      </c>
      <c r="V31" s="27"/>
      <c r="W31" s="27"/>
      <c r="X31" s="26" t="s">
        <v>37</v>
      </c>
    </row>
    <row r="32" spans="1:24" s="36" customFormat="1" ht="65.5" customHeight="1" x14ac:dyDescent="0.2">
      <c r="A32" s="26">
        <f t="shared" si="2"/>
        <v>25</v>
      </c>
      <c r="B32" s="37"/>
      <c r="C32" s="31" t="s">
        <v>62</v>
      </c>
      <c r="D32" s="38" t="s">
        <v>57</v>
      </c>
      <c r="E32" s="32">
        <v>524540</v>
      </c>
      <c r="F32" s="32">
        <v>400000</v>
      </c>
      <c r="G32" s="26" t="s">
        <v>22</v>
      </c>
      <c r="H32" s="27">
        <v>0</v>
      </c>
      <c r="I32" s="26" t="s">
        <v>23</v>
      </c>
      <c r="J32" s="26" t="s">
        <v>23</v>
      </c>
      <c r="K32" s="26" t="s">
        <v>23</v>
      </c>
      <c r="L32" s="26" t="s">
        <v>23</v>
      </c>
      <c r="M32" s="30">
        <f t="shared" si="1"/>
        <v>5.2700060595847172E-3</v>
      </c>
      <c r="N32" s="30" t="e">
        <f t="shared" si="1"/>
        <v>#VALUE!</v>
      </c>
      <c r="O32" s="30">
        <f t="shared" si="1"/>
        <v>0</v>
      </c>
      <c r="P32" s="30" t="e">
        <f t="shared" si="1"/>
        <v>#VALUE!</v>
      </c>
      <c r="Q32" s="30" t="e">
        <f t="shared" si="1"/>
        <v>#VALUE!</v>
      </c>
      <c r="R32" s="30" t="e">
        <f t="shared" si="1"/>
        <v>#VALUE!</v>
      </c>
      <c r="S32" s="27">
        <v>0</v>
      </c>
      <c r="T32" s="29">
        <f t="shared" si="0"/>
        <v>124540</v>
      </c>
      <c r="U32" s="39">
        <v>0</v>
      </c>
      <c r="V32" s="27"/>
      <c r="W32" s="27"/>
      <c r="X32" s="26" t="s">
        <v>37</v>
      </c>
    </row>
    <row r="33" spans="1:24" s="36" customFormat="1" ht="78" customHeight="1" x14ac:dyDescent="0.2">
      <c r="A33" s="26">
        <f t="shared" si="2"/>
        <v>26</v>
      </c>
      <c r="B33" s="37"/>
      <c r="C33" s="31" t="s">
        <v>63</v>
      </c>
      <c r="D33" s="38" t="s">
        <v>57</v>
      </c>
      <c r="E33" s="32">
        <v>558797</v>
      </c>
      <c r="F33" s="29">
        <v>0</v>
      </c>
      <c r="G33" s="26" t="s">
        <v>22</v>
      </c>
      <c r="H33" s="27">
        <v>0</v>
      </c>
      <c r="I33" s="26" t="s">
        <v>23</v>
      </c>
      <c r="J33" s="26" t="s">
        <v>23</v>
      </c>
      <c r="K33" s="26" t="s">
        <v>23</v>
      </c>
      <c r="L33" s="26" t="s">
        <v>23</v>
      </c>
      <c r="M33" s="30">
        <f t="shared" si="1"/>
        <v>0</v>
      </c>
      <c r="N33" s="30" t="e">
        <f t="shared" si="1"/>
        <v>#VALUE!</v>
      </c>
      <c r="O33" s="30">
        <f t="shared" si="1"/>
        <v>0</v>
      </c>
      <c r="P33" s="30" t="e">
        <f t="shared" si="1"/>
        <v>#VALUE!</v>
      </c>
      <c r="Q33" s="30" t="e">
        <f t="shared" si="1"/>
        <v>#VALUE!</v>
      </c>
      <c r="R33" s="30" t="e">
        <f t="shared" si="1"/>
        <v>#VALUE!</v>
      </c>
      <c r="S33" s="27">
        <v>0</v>
      </c>
      <c r="T33" s="29">
        <f t="shared" si="0"/>
        <v>558797</v>
      </c>
      <c r="U33" s="39">
        <v>0</v>
      </c>
      <c r="V33" s="27"/>
      <c r="W33" s="27"/>
      <c r="X33" s="35" t="s">
        <v>28</v>
      </c>
    </row>
    <row r="34" spans="1:24" s="36" customFormat="1" ht="65.5" customHeight="1" x14ac:dyDescent="0.2">
      <c r="A34" s="26">
        <f t="shared" si="2"/>
        <v>27</v>
      </c>
      <c r="B34" s="37"/>
      <c r="C34" s="31" t="s">
        <v>64</v>
      </c>
      <c r="D34" s="38" t="s">
        <v>57</v>
      </c>
      <c r="E34" s="40">
        <v>533456</v>
      </c>
      <c r="F34" s="32">
        <v>493941</v>
      </c>
      <c r="G34" s="26" t="s">
        <v>22</v>
      </c>
      <c r="H34" s="27">
        <v>0</v>
      </c>
      <c r="I34" s="26" t="s">
        <v>23</v>
      </c>
      <c r="J34" s="26" t="s">
        <v>23</v>
      </c>
      <c r="K34" s="26" t="s">
        <v>23</v>
      </c>
      <c r="L34" s="26" t="s">
        <v>23</v>
      </c>
      <c r="M34" s="30">
        <f t="shared" si="1"/>
        <v>6.5076801576933376E-3</v>
      </c>
      <c r="N34" s="30" t="e">
        <f t="shared" si="1"/>
        <v>#VALUE!</v>
      </c>
      <c r="O34" s="30">
        <f t="shared" si="1"/>
        <v>0</v>
      </c>
      <c r="P34" s="30" t="e">
        <f t="shared" si="1"/>
        <v>#VALUE!</v>
      </c>
      <c r="Q34" s="30" t="e">
        <f t="shared" si="1"/>
        <v>#VALUE!</v>
      </c>
      <c r="R34" s="30" t="e">
        <f t="shared" si="1"/>
        <v>#VALUE!</v>
      </c>
      <c r="S34" s="27">
        <v>0</v>
      </c>
      <c r="T34" s="29">
        <f t="shared" si="0"/>
        <v>39515</v>
      </c>
      <c r="U34" s="39">
        <v>0</v>
      </c>
      <c r="V34" s="27"/>
      <c r="W34" s="27"/>
      <c r="X34" s="26" t="s">
        <v>37</v>
      </c>
    </row>
    <row r="35" spans="1:24" s="36" customFormat="1" ht="65.5" customHeight="1" x14ac:dyDescent="0.2">
      <c r="A35" s="26">
        <f t="shared" si="2"/>
        <v>28</v>
      </c>
      <c r="B35" s="37"/>
      <c r="C35" s="31" t="s">
        <v>65</v>
      </c>
      <c r="D35" s="38" t="s">
        <v>57</v>
      </c>
      <c r="E35" s="41" t="e">
        <f>F35+#REF!</f>
        <v>#REF!</v>
      </c>
      <c r="F35" s="32">
        <v>1742295</v>
      </c>
      <c r="G35" s="26" t="s">
        <v>22</v>
      </c>
      <c r="H35" s="27">
        <v>0</v>
      </c>
      <c r="I35" s="26" t="s">
        <v>23</v>
      </c>
      <c r="J35" s="26" t="s">
        <v>23</v>
      </c>
      <c r="K35" s="26" t="s">
        <v>23</v>
      </c>
      <c r="L35" s="26" t="s">
        <v>23</v>
      </c>
      <c r="M35" s="30">
        <f t="shared" si="1"/>
        <v>2.2954763018960388E-2</v>
      </c>
      <c r="N35" s="30" t="e">
        <f t="shared" si="1"/>
        <v>#VALUE!</v>
      </c>
      <c r="O35" s="30">
        <f t="shared" si="1"/>
        <v>0</v>
      </c>
      <c r="P35" s="30" t="e">
        <f t="shared" si="1"/>
        <v>#VALUE!</v>
      </c>
      <c r="Q35" s="30" t="e">
        <f t="shared" si="1"/>
        <v>#VALUE!</v>
      </c>
      <c r="R35" s="30" t="e">
        <f t="shared" si="1"/>
        <v>#VALUE!</v>
      </c>
      <c r="S35" s="27">
        <v>0</v>
      </c>
      <c r="T35" s="29" t="e">
        <f t="shared" si="0"/>
        <v>#REF!</v>
      </c>
      <c r="U35" s="39">
        <v>0</v>
      </c>
      <c r="V35" s="27"/>
      <c r="W35" s="27"/>
      <c r="X35" s="26" t="s">
        <v>37</v>
      </c>
    </row>
    <row r="36" spans="1:24" s="36" customFormat="1" ht="65.5" customHeight="1" x14ac:dyDescent="0.2">
      <c r="A36" s="26">
        <f t="shared" si="2"/>
        <v>29</v>
      </c>
      <c r="B36" s="37"/>
      <c r="C36" s="31" t="s">
        <v>66</v>
      </c>
      <c r="D36" s="38" t="s">
        <v>57</v>
      </c>
      <c r="E36" s="32">
        <v>209000</v>
      </c>
      <c r="F36" s="32">
        <f>E36</f>
        <v>209000</v>
      </c>
      <c r="G36" s="26" t="s">
        <v>22</v>
      </c>
      <c r="H36" s="27">
        <v>0</v>
      </c>
      <c r="I36" s="26" t="s">
        <v>23</v>
      </c>
      <c r="J36" s="26" t="s">
        <v>23</v>
      </c>
      <c r="K36" s="26" t="s">
        <v>23</v>
      </c>
      <c r="L36" s="26" t="s">
        <v>23</v>
      </c>
      <c r="M36" s="30">
        <f t="shared" si="1"/>
        <v>2.7535781661330149E-3</v>
      </c>
      <c r="N36" s="30" t="e">
        <f t="shared" si="1"/>
        <v>#VALUE!</v>
      </c>
      <c r="O36" s="30">
        <f t="shared" si="1"/>
        <v>0</v>
      </c>
      <c r="P36" s="30" t="e">
        <f t="shared" si="1"/>
        <v>#VALUE!</v>
      </c>
      <c r="Q36" s="30" t="e">
        <f t="shared" si="1"/>
        <v>#VALUE!</v>
      </c>
      <c r="R36" s="30" t="e">
        <f t="shared" si="1"/>
        <v>#VALUE!</v>
      </c>
      <c r="S36" s="27">
        <v>0</v>
      </c>
      <c r="T36" s="29">
        <f t="shared" si="0"/>
        <v>0</v>
      </c>
      <c r="U36" s="39">
        <v>0</v>
      </c>
      <c r="V36" s="27"/>
      <c r="W36" s="27"/>
      <c r="X36" s="35" t="s">
        <v>40</v>
      </c>
    </row>
    <row r="37" spans="1:24" s="36" customFormat="1" ht="65.5" customHeight="1" x14ac:dyDescent="0.2">
      <c r="A37" s="26">
        <f t="shared" si="2"/>
        <v>30</v>
      </c>
      <c r="B37" s="37"/>
      <c r="C37" s="31" t="s">
        <v>67</v>
      </c>
      <c r="D37" s="38" t="s">
        <v>57</v>
      </c>
      <c r="E37" s="32">
        <v>1257877</v>
      </c>
      <c r="F37" s="32">
        <f>E37</f>
        <v>1257877</v>
      </c>
      <c r="G37" s="26" t="s">
        <v>22</v>
      </c>
      <c r="H37" s="27">
        <v>0</v>
      </c>
      <c r="I37" s="26" t="s">
        <v>23</v>
      </c>
      <c r="J37" s="26" t="s">
        <v>23</v>
      </c>
      <c r="K37" s="26" t="s">
        <v>23</v>
      </c>
      <c r="L37" s="26" t="s">
        <v>23</v>
      </c>
      <c r="M37" s="30">
        <f t="shared" si="1"/>
        <v>1.6572548530530615E-2</v>
      </c>
      <c r="N37" s="30" t="e">
        <f t="shared" si="1"/>
        <v>#VALUE!</v>
      </c>
      <c r="O37" s="30">
        <f t="shared" si="1"/>
        <v>0</v>
      </c>
      <c r="P37" s="30" t="e">
        <f t="shared" si="1"/>
        <v>#VALUE!</v>
      </c>
      <c r="Q37" s="30" t="e">
        <f t="shared" si="1"/>
        <v>#VALUE!</v>
      </c>
      <c r="R37" s="30" t="e">
        <f t="shared" si="1"/>
        <v>#VALUE!</v>
      </c>
      <c r="S37" s="27">
        <v>0</v>
      </c>
      <c r="T37" s="29">
        <f t="shared" si="0"/>
        <v>0</v>
      </c>
      <c r="U37" s="39">
        <v>0</v>
      </c>
      <c r="V37" s="27"/>
      <c r="W37" s="27"/>
      <c r="X37" s="35" t="s">
        <v>40</v>
      </c>
    </row>
    <row r="38" spans="1:24" s="36" customFormat="1" ht="65.5" customHeight="1" x14ac:dyDescent="0.2">
      <c r="A38" s="26">
        <f t="shared" si="2"/>
        <v>31</v>
      </c>
      <c r="B38" s="37"/>
      <c r="C38" s="31" t="s">
        <v>68</v>
      </c>
      <c r="D38" s="38" t="s">
        <v>57</v>
      </c>
      <c r="E38" s="32">
        <v>402992</v>
      </c>
      <c r="F38" s="32">
        <f>E38</f>
        <v>402992</v>
      </c>
      <c r="G38" s="26" t="s">
        <v>22</v>
      </c>
      <c r="H38" s="27">
        <v>0</v>
      </c>
      <c r="I38" s="26" t="s">
        <v>23</v>
      </c>
      <c r="J38" s="26" t="s">
        <v>23</v>
      </c>
      <c r="K38" s="26" t="s">
        <v>23</v>
      </c>
      <c r="L38" s="26" t="s">
        <v>23</v>
      </c>
      <c r="M38" s="30">
        <f t="shared" si="1"/>
        <v>5.3094257049104109E-3</v>
      </c>
      <c r="N38" s="30" t="e">
        <f t="shared" si="1"/>
        <v>#VALUE!</v>
      </c>
      <c r="O38" s="30">
        <f t="shared" si="1"/>
        <v>0</v>
      </c>
      <c r="P38" s="30" t="e">
        <f t="shared" si="1"/>
        <v>#VALUE!</v>
      </c>
      <c r="Q38" s="30" t="e">
        <f t="shared" si="1"/>
        <v>#VALUE!</v>
      </c>
      <c r="R38" s="30" t="e">
        <f t="shared" si="1"/>
        <v>#VALUE!</v>
      </c>
      <c r="S38" s="27">
        <v>0</v>
      </c>
      <c r="T38" s="29">
        <f t="shared" si="0"/>
        <v>0</v>
      </c>
      <c r="U38" s="39">
        <v>0</v>
      </c>
      <c r="V38" s="27"/>
      <c r="W38" s="27"/>
      <c r="X38" s="26"/>
    </row>
    <row r="39" spans="1:24" s="36" customFormat="1" ht="65.5" customHeight="1" x14ac:dyDescent="0.2">
      <c r="A39" s="26">
        <f t="shared" si="2"/>
        <v>32</v>
      </c>
      <c r="B39" s="37"/>
      <c r="C39" s="31" t="s">
        <v>69</v>
      </c>
      <c r="D39" s="38" t="s">
        <v>57</v>
      </c>
      <c r="E39" s="32">
        <v>402992</v>
      </c>
      <c r="F39" s="32">
        <v>402992</v>
      </c>
      <c r="G39" s="26" t="s">
        <v>22</v>
      </c>
      <c r="H39" s="27">
        <v>0</v>
      </c>
      <c r="I39" s="26" t="s">
        <v>23</v>
      </c>
      <c r="J39" s="26" t="s">
        <v>23</v>
      </c>
      <c r="K39" s="26" t="s">
        <v>23</v>
      </c>
      <c r="L39" s="26" t="s">
        <v>23</v>
      </c>
      <c r="M39" s="30">
        <f t="shared" si="1"/>
        <v>5.3094257049104109E-3</v>
      </c>
      <c r="N39" s="30" t="e">
        <f t="shared" si="1"/>
        <v>#VALUE!</v>
      </c>
      <c r="O39" s="30">
        <f t="shared" si="1"/>
        <v>0</v>
      </c>
      <c r="P39" s="30" t="e">
        <f t="shared" si="1"/>
        <v>#VALUE!</v>
      </c>
      <c r="Q39" s="30" t="e">
        <f t="shared" si="1"/>
        <v>#VALUE!</v>
      </c>
      <c r="R39" s="30" t="e">
        <f t="shared" si="1"/>
        <v>#VALUE!</v>
      </c>
      <c r="S39" s="27">
        <v>0</v>
      </c>
      <c r="T39" s="29">
        <f t="shared" si="0"/>
        <v>0</v>
      </c>
      <c r="U39" s="39">
        <v>0</v>
      </c>
      <c r="V39" s="27"/>
      <c r="W39" s="27"/>
      <c r="X39" s="26"/>
    </row>
    <row r="40" spans="1:24" s="36" customFormat="1" ht="65.5" customHeight="1" x14ac:dyDescent="0.2">
      <c r="A40" s="26">
        <f t="shared" si="2"/>
        <v>33</v>
      </c>
      <c r="B40" s="37"/>
      <c r="C40" s="31" t="s">
        <v>70</v>
      </c>
      <c r="D40" s="38" t="s">
        <v>57</v>
      </c>
      <c r="E40" s="32">
        <v>1023329</v>
      </c>
      <c r="F40" s="32">
        <f>E40</f>
        <v>1023329</v>
      </c>
      <c r="G40" s="26" t="s">
        <v>22</v>
      </c>
      <c r="H40" s="27">
        <v>0</v>
      </c>
      <c r="I40" s="26" t="s">
        <v>23</v>
      </c>
      <c r="J40" s="26" t="s">
        <v>23</v>
      </c>
      <c r="K40" s="26" t="s">
        <v>23</v>
      </c>
      <c r="L40" s="26" t="s">
        <v>23</v>
      </c>
      <c r="M40" s="30">
        <f t="shared" si="1"/>
        <v>1.3482375077371923E-2</v>
      </c>
      <c r="N40" s="30" t="e">
        <f t="shared" si="1"/>
        <v>#VALUE!</v>
      </c>
      <c r="O40" s="30">
        <f t="shared" si="1"/>
        <v>0</v>
      </c>
      <c r="P40" s="30" t="e">
        <f t="shared" si="1"/>
        <v>#VALUE!</v>
      </c>
      <c r="Q40" s="30" t="e">
        <f t="shared" si="1"/>
        <v>#VALUE!</v>
      </c>
      <c r="R40" s="30" t="e">
        <f t="shared" si="1"/>
        <v>#VALUE!</v>
      </c>
      <c r="S40" s="27">
        <v>0</v>
      </c>
      <c r="T40" s="29">
        <f t="shared" si="0"/>
        <v>0</v>
      </c>
      <c r="U40" s="39">
        <v>0</v>
      </c>
      <c r="V40" s="27"/>
      <c r="W40" s="27"/>
      <c r="X40" s="26"/>
    </row>
    <row r="41" spans="1:24" s="36" customFormat="1" ht="65.5" customHeight="1" x14ac:dyDescent="0.2">
      <c r="A41" s="26">
        <f t="shared" si="2"/>
        <v>34</v>
      </c>
      <c r="B41" s="37"/>
      <c r="C41" s="31" t="s">
        <v>71</v>
      </c>
      <c r="D41" s="38" t="s">
        <v>57</v>
      </c>
      <c r="E41" s="32">
        <v>370124</v>
      </c>
      <c r="F41" s="32">
        <v>170000</v>
      </c>
      <c r="G41" s="26" t="s">
        <v>22</v>
      </c>
      <c r="H41" s="27">
        <v>0</v>
      </c>
      <c r="I41" s="26" t="s">
        <v>23</v>
      </c>
      <c r="J41" s="26" t="s">
        <v>23</v>
      </c>
      <c r="K41" s="26" t="s">
        <v>23</v>
      </c>
      <c r="L41" s="26" t="s">
        <v>23</v>
      </c>
      <c r="M41" s="30">
        <f t="shared" si="1"/>
        <v>2.2397525753235048E-3</v>
      </c>
      <c r="N41" s="30" t="e">
        <f t="shared" si="1"/>
        <v>#VALUE!</v>
      </c>
      <c r="O41" s="30">
        <f t="shared" si="1"/>
        <v>0</v>
      </c>
      <c r="P41" s="30" t="e">
        <f t="shared" si="1"/>
        <v>#VALUE!</v>
      </c>
      <c r="Q41" s="30" t="e">
        <f t="shared" si="1"/>
        <v>#VALUE!</v>
      </c>
      <c r="R41" s="30" t="e">
        <f t="shared" si="1"/>
        <v>#VALUE!</v>
      </c>
      <c r="S41" s="27">
        <v>0</v>
      </c>
      <c r="T41" s="29">
        <f t="shared" si="0"/>
        <v>200124</v>
      </c>
      <c r="U41" s="39">
        <v>0</v>
      </c>
      <c r="V41" s="27"/>
      <c r="W41" s="27"/>
      <c r="X41" s="35" t="s">
        <v>72</v>
      </c>
    </row>
    <row r="42" spans="1:24" s="36" customFormat="1" ht="65.5" customHeight="1" x14ac:dyDescent="0.2">
      <c r="A42" s="26">
        <f t="shared" si="2"/>
        <v>35</v>
      </c>
      <c r="B42" s="37"/>
      <c r="C42" s="31" t="s">
        <v>73</v>
      </c>
      <c r="D42" s="38" t="s">
        <v>57</v>
      </c>
      <c r="E42" s="32">
        <v>1254268</v>
      </c>
      <c r="F42" s="32">
        <v>896382</v>
      </c>
      <c r="G42" s="26" t="s">
        <v>22</v>
      </c>
      <c r="H42" s="27">
        <v>0</v>
      </c>
      <c r="I42" s="26" t="s">
        <v>23</v>
      </c>
      <c r="J42" s="26" t="s">
        <v>23</v>
      </c>
      <c r="K42" s="26" t="s">
        <v>23</v>
      </c>
      <c r="L42" s="26" t="s">
        <v>23</v>
      </c>
      <c r="M42" s="30">
        <f t="shared" si="1"/>
        <v>1.1809846429256671E-2</v>
      </c>
      <c r="N42" s="30" t="e">
        <f t="shared" si="1"/>
        <v>#VALUE!</v>
      </c>
      <c r="O42" s="30">
        <f t="shared" si="1"/>
        <v>0</v>
      </c>
      <c r="P42" s="30" t="e">
        <f t="shared" si="1"/>
        <v>#VALUE!</v>
      </c>
      <c r="Q42" s="30" t="e">
        <f t="shared" si="1"/>
        <v>#VALUE!</v>
      </c>
      <c r="R42" s="30" t="e">
        <f t="shared" si="1"/>
        <v>#VALUE!</v>
      </c>
      <c r="S42" s="27">
        <v>0</v>
      </c>
      <c r="T42" s="29">
        <f t="shared" si="0"/>
        <v>357886</v>
      </c>
      <c r="U42" s="39">
        <v>0</v>
      </c>
      <c r="V42" s="27"/>
      <c r="W42" s="27"/>
      <c r="X42" s="26" t="s">
        <v>74</v>
      </c>
    </row>
    <row r="43" spans="1:24" s="36" customFormat="1" ht="65.5" customHeight="1" x14ac:dyDescent="0.2">
      <c r="A43" s="26">
        <f t="shared" si="2"/>
        <v>36</v>
      </c>
      <c r="B43" s="37"/>
      <c r="C43" s="31" t="s">
        <v>75</v>
      </c>
      <c r="D43" s="38" t="s">
        <v>57</v>
      </c>
      <c r="E43" s="32">
        <v>1916347</v>
      </c>
      <c r="F43" s="32">
        <v>1868034</v>
      </c>
      <c r="G43" s="26" t="s">
        <v>22</v>
      </c>
      <c r="H43" s="27">
        <v>0</v>
      </c>
      <c r="I43" s="26" t="s">
        <v>23</v>
      </c>
      <c r="J43" s="26" t="s">
        <v>23</v>
      </c>
      <c r="K43" s="26" t="s">
        <v>23</v>
      </c>
      <c r="L43" s="26" t="s">
        <v>23</v>
      </c>
      <c r="M43" s="30">
        <f t="shared" si="1"/>
        <v>2.4611376248775695E-2</v>
      </c>
      <c r="N43" s="30" t="e">
        <f t="shared" si="1"/>
        <v>#VALUE!</v>
      </c>
      <c r="O43" s="30">
        <f t="shared" si="1"/>
        <v>0</v>
      </c>
      <c r="P43" s="30" t="e">
        <f t="shared" si="1"/>
        <v>#VALUE!</v>
      </c>
      <c r="Q43" s="30" t="e">
        <f t="shared" si="1"/>
        <v>#VALUE!</v>
      </c>
      <c r="R43" s="30" t="e">
        <f t="shared" si="1"/>
        <v>#VALUE!</v>
      </c>
      <c r="S43" s="27">
        <v>0</v>
      </c>
      <c r="T43" s="29">
        <f t="shared" si="0"/>
        <v>48313</v>
      </c>
      <c r="U43" s="39">
        <v>0</v>
      </c>
      <c r="V43" s="27"/>
      <c r="W43" s="27"/>
      <c r="X43" s="26" t="s">
        <v>37</v>
      </c>
    </row>
    <row r="44" spans="1:24" s="36" customFormat="1" ht="65.5" customHeight="1" x14ac:dyDescent="0.2">
      <c r="A44" s="26">
        <f t="shared" si="2"/>
        <v>37</v>
      </c>
      <c r="B44" s="37"/>
      <c r="C44" s="31" t="s">
        <v>76</v>
      </c>
      <c r="D44" s="38" t="s">
        <v>57</v>
      </c>
      <c r="E44" s="32">
        <v>2175278</v>
      </c>
      <c r="F44" s="32">
        <f>E44</f>
        <v>2175278</v>
      </c>
      <c r="G44" s="26" t="s">
        <v>22</v>
      </c>
      <c r="H44" s="27">
        <v>0</v>
      </c>
      <c r="I44" s="26" t="s">
        <v>23</v>
      </c>
      <c r="J44" s="26" t="s">
        <v>23</v>
      </c>
      <c r="K44" s="26" t="s">
        <v>23</v>
      </c>
      <c r="L44" s="26" t="s">
        <v>23</v>
      </c>
      <c r="M44" s="30">
        <f t="shared" si="1"/>
        <v>2.8659320603203312E-2</v>
      </c>
      <c r="N44" s="30" t="e">
        <f t="shared" si="1"/>
        <v>#VALUE!</v>
      </c>
      <c r="O44" s="30">
        <f t="shared" si="1"/>
        <v>0</v>
      </c>
      <c r="P44" s="30" t="e">
        <f t="shared" si="1"/>
        <v>#VALUE!</v>
      </c>
      <c r="Q44" s="30" t="e">
        <f t="shared" si="1"/>
        <v>#VALUE!</v>
      </c>
      <c r="R44" s="30" t="e">
        <f t="shared" si="1"/>
        <v>#VALUE!</v>
      </c>
      <c r="S44" s="27">
        <v>0</v>
      </c>
      <c r="T44" s="29">
        <f t="shared" si="0"/>
        <v>0</v>
      </c>
      <c r="U44" s="39">
        <v>0</v>
      </c>
      <c r="V44" s="27"/>
      <c r="W44" s="27"/>
      <c r="X44" s="26" t="s">
        <v>54</v>
      </c>
    </row>
    <row r="45" spans="1:24" s="36" customFormat="1" ht="65.5" customHeight="1" x14ac:dyDescent="0.2">
      <c r="A45" s="26">
        <f t="shared" si="2"/>
        <v>38</v>
      </c>
      <c r="B45" s="37"/>
      <c r="C45" s="31" t="s">
        <v>77</v>
      </c>
      <c r="D45" s="38" t="s">
        <v>57</v>
      </c>
      <c r="E45" s="32">
        <v>1961425</v>
      </c>
      <c r="F45" s="32">
        <v>1827415</v>
      </c>
      <c r="G45" s="26" t="s">
        <v>22</v>
      </c>
      <c r="H45" s="27">
        <v>0</v>
      </c>
      <c r="I45" s="26" t="s">
        <v>23</v>
      </c>
      <c r="J45" s="26" t="s">
        <v>23</v>
      </c>
      <c r="K45" s="26" t="s">
        <v>23</v>
      </c>
      <c r="L45" s="26" t="s">
        <v>23</v>
      </c>
      <c r="M45" s="30">
        <f t="shared" si="1"/>
        <v>2.4076220308440015E-2</v>
      </c>
      <c r="N45" s="30" t="e">
        <f t="shared" si="1"/>
        <v>#VALUE!</v>
      </c>
      <c r="O45" s="30">
        <f t="shared" si="1"/>
        <v>0</v>
      </c>
      <c r="P45" s="30" t="e">
        <f t="shared" si="1"/>
        <v>#VALUE!</v>
      </c>
      <c r="Q45" s="30" t="e">
        <f t="shared" si="1"/>
        <v>#VALUE!</v>
      </c>
      <c r="R45" s="30" t="e">
        <f t="shared" si="1"/>
        <v>#VALUE!</v>
      </c>
      <c r="S45" s="27">
        <v>0</v>
      </c>
      <c r="T45" s="29">
        <f t="shared" si="0"/>
        <v>134010</v>
      </c>
      <c r="U45" s="39">
        <v>0</v>
      </c>
      <c r="V45" s="27"/>
      <c r="W45" s="27"/>
      <c r="X45" s="26" t="s">
        <v>37</v>
      </c>
    </row>
    <row r="46" spans="1:24" s="36" customFormat="1" ht="65.5" customHeight="1" x14ac:dyDescent="0.2">
      <c r="A46" s="26">
        <f t="shared" si="2"/>
        <v>39</v>
      </c>
      <c r="B46" s="37"/>
      <c r="C46" s="31" t="s">
        <v>78</v>
      </c>
      <c r="D46" s="38" t="s">
        <v>57</v>
      </c>
      <c r="E46" s="32">
        <v>221799</v>
      </c>
      <c r="F46" s="32">
        <f>E46</f>
        <v>221799</v>
      </c>
      <c r="G46" s="26" t="s">
        <v>22</v>
      </c>
      <c r="H46" s="27">
        <v>0</v>
      </c>
      <c r="I46" s="26" t="s">
        <v>23</v>
      </c>
      <c r="J46" s="26" t="s">
        <v>23</v>
      </c>
      <c r="K46" s="26" t="s">
        <v>23</v>
      </c>
      <c r="L46" s="26" t="s">
        <v>23</v>
      </c>
      <c r="M46" s="30">
        <f t="shared" si="1"/>
        <v>2.922205185024577E-3</v>
      </c>
      <c r="N46" s="30" t="e">
        <f t="shared" si="1"/>
        <v>#VALUE!</v>
      </c>
      <c r="O46" s="30">
        <f t="shared" si="1"/>
        <v>0</v>
      </c>
      <c r="P46" s="30" t="e">
        <f t="shared" si="1"/>
        <v>#VALUE!</v>
      </c>
      <c r="Q46" s="30" t="e">
        <f t="shared" si="1"/>
        <v>#VALUE!</v>
      </c>
      <c r="R46" s="30" t="e">
        <f t="shared" si="1"/>
        <v>#VALUE!</v>
      </c>
      <c r="S46" s="27">
        <v>0</v>
      </c>
      <c r="T46" s="29">
        <f t="shared" si="0"/>
        <v>0</v>
      </c>
      <c r="U46" s="39">
        <v>0</v>
      </c>
      <c r="V46" s="27"/>
      <c r="W46" s="27"/>
      <c r="X46" s="35" t="s">
        <v>40</v>
      </c>
    </row>
    <row r="47" spans="1:24" s="36" customFormat="1" ht="65.5" customHeight="1" x14ac:dyDescent="0.2">
      <c r="A47" s="26">
        <f t="shared" si="2"/>
        <v>40</v>
      </c>
      <c r="B47" s="37"/>
      <c r="C47" s="31" t="s">
        <v>79</v>
      </c>
      <c r="D47" s="38" t="s">
        <v>57</v>
      </c>
      <c r="E47" s="32">
        <v>685706</v>
      </c>
      <c r="F47" s="32">
        <v>520000</v>
      </c>
      <c r="G47" s="26" t="s">
        <v>22</v>
      </c>
      <c r="H47" s="27">
        <v>0</v>
      </c>
      <c r="I47" s="26" t="s">
        <v>23</v>
      </c>
      <c r="J47" s="26" t="s">
        <v>23</v>
      </c>
      <c r="K47" s="26" t="s">
        <v>23</v>
      </c>
      <c r="L47" s="26" t="s">
        <v>23</v>
      </c>
      <c r="M47" s="30">
        <f t="shared" si="1"/>
        <v>6.8510078774601324E-3</v>
      </c>
      <c r="N47" s="30" t="e">
        <f t="shared" si="1"/>
        <v>#VALUE!</v>
      </c>
      <c r="O47" s="30">
        <f t="shared" si="1"/>
        <v>0</v>
      </c>
      <c r="P47" s="30" t="e">
        <f t="shared" si="1"/>
        <v>#VALUE!</v>
      </c>
      <c r="Q47" s="30" t="e">
        <f t="shared" si="1"/>
        <v>#VALUE!</v>
      </c>
      <c r="R47" s="30" t="e">
        <f t="shared" si="1"/>
        <v>#VALUE!</v>
      </c>
      <c r="S47" s="27">
        <v>0</v>
      </c>
      <c r="T47" s="29">
        <f t="shared" si="0"/>
        <v>165706</v>
      </c>
      <c r="U47" s="39">
        <v>0</v>
      </c>
      <c r="V47" s="27"/>
      <c r="W47" s="27"/>
      <c r="X47" s="26" t="s">
        <v>37</v>
      </c>
    </row>
    <row r="48" spans="1:24" s="36" customFormat="1" ht="65.5" customHeight="1" x14ac:dyDescent="0.2">
      <c r="A48" s="26">
        <f t="shared" si="2"/>
        <v>41</v>
      </c>
      <c r="B48" s="37"/>
      <c r="C48" s="31" t="s">
        <v>80</v>
      </c>
      <c r="D48" s="38" t="s">
        <v>57</v>
      </c>
      <c r="E48" s="32">
        <v>1032417</v>
      </c>
      <c r="F48" s="32">
        <v>969698</v>
      </c>
      <c r="G48" s="26" t="s">
        <v>22</v>
      </c>
      <c r="H48" s="27">
        <v>0</v>
      </c>
      <c r="I48" s="26" t="s">
        <v>23</v>
      </c>
      <c r="J48" s="26" t="s">
        <v>23</v>
      </c>
      <c r="K48" s="26" t="s">
        <v>23</v>
      </c>
      <c r="L48" s="26" t="s">
        <v>23</v>
      </c>
      <c r="M48" s="30">
        <f t="shared" si="1"/>
        <v>1.2775785839917954E-2</v>
      </c>
      <c r="N48" s="30" t="e">
        <f t="shared" si="1"/>
        <v>#VALUE!</v>
      </c>
      <c r="O48" s="30">
        <f t="shared" si="1"/>
        <v>0</v>
      </c>
      <c r="P48" s="30" t="e">
        <f t="shared" si="1"/>
        <v>#VALUE!</v>
      </c>
      <c r="Q48" s="30" t="e">
        <f t="shared" si="1"/>
        <v>#VALUE!</v>
      </c>
      <c r="R48" s="30" t="e">
        <f t="shared" si="1"/>
        <v>#VALUE!</v>
      </c>
      <c r="S48" s="27">
        <v>0</v>
      </c>
      <c r="T48" s="29">
        <f t="shared" si="0"/>
        <v>62719</v>
      </c>
      <c r="U48" s="39">
        <v>0</v>
      </c>
      <c r="V48" s="27"/>
      <c r="W48" s="27"/>
      <c r="X48" s="26" t="s">
        <v>37</v>
      </c>
    </row>
    <row r="49" spans="1:24" s="36" customFormat="1" ht="65.5" customHeight="1" x14ac:dyDescent="0.2">
      <c r="A49" s="26">
        <f t="shared" si="2"/>
        <v>42</v>
      </c>
      <c r="B49" s="37"/>
      <c r="C49" s="31" t="s">
        <v>81</v>
      </c>
      <c r="D49" s="38" t="s">
        <v>57</v>
      </c>
      <c r="E49" s="32">
        <v>758377</v>
      </c>
      <c r="F49" s="32">
        <v>531043</v>
      </c>
      <c r="G49" s="26" t="s">
        <v>22</v>
      </c>
      <c r="H49" s="27">
        <v>0</v>
      </c>
      <c r="I49" s="26" t="s">
        <v>23</v>
      </c>
      <c r="J49" s="26" t="s">
        <v>23</v>
      </c>
      <c r="K49" s="26" t="s">
        <v>23</v>
      </c>
      <c r="L49" s="26" t="s">
        <v>23</v>
      </c>
      <c r="M49" s="30">
        <f t="shared" si="1"/>
        <v>6.9964995697501175E-3</v>
      </c>
      <c r="N49" s="30" t="e">
        <f t="shared" si="1"/>
        <v>#VALUE!</v>
      </c>
      <c r="O49" s="30">
        <f t="shared" si="1"/>
        <v>0</v>
      </c>
      <c r="P49" s="30" t="e">
        <f t="shared" si="1"/>
        <v>#VALUE!</v>
      </c>
      <c r="Q49" s="30" t="e">
        <f t="shared" si="1"/>
        <v>#VALUE!</v>
      </c>
      <c r="R49" s="30" t="e">
        <f t="shared" si="1"/>
        <v>#VALUE!</v>
      </c>
      <c r="S49" s="27">
        <v>0</v>
      </c>
      <c r="T49" s="29">
        <f t="shared" si="0"/>
        <v>227334</v>
      </c>
      <c r="U49" s="39">
        <v>0</v>
      </c>
      <c r="V49" s="27"/>
      <c r="W49" s="27"/>
      <c r="X49" s="26" t="s">
        <v>37</v>
      </c>
    </row>
    <row r="50" spans="1:24" s="36" customFormat="1" ht="65.5" customHeight="1" x14ac:dyDescent="0.2">
      <c r="A50" s="26">
        <f t="shared" si="2"/>
        <v>43</v>
      </c>
      <c r="B50" s="37"/>
      <c r="C50" s="31" t="s">
        <v>82</v>
      </c>
      <c r="D50" s="38" t="s">
        <v>57</v>
      </c>
      <c r="E50" s="32">
        <v>712866</v>
      </c>
      <c r="F50" s="29">
        <v>0</v>
      </c>
      <c r="G50" s="26" t="s">
        <v>22</v>
      </c>
      <c r="H50" s="27">
        <v>0</v>
      </c>
      <c r="I50" s="26" t="s">
        <v>23</v>
      </c>
      <c r="J50" s="26" t="s">
        <v>23</v>
      </c>
      <c r="K50" s="26" t="s">
        <v>23</v>
      </c>
      <c r="L50" s="26" t="s">
        <v>23</v>
      </c>
      <c r="M50" s="30">
        <f t="shared" si="1"/>
        <v>0</v>
      </c>
      <c r="N50" s="30" t="e">
        <f t="shared" si="1"/>
        <v>#VALUE!</v>
      </c>
      <c r="O50" s="30">
        <f t="shared" si="1"/>
        <v>0</v>
      </c>
      <c r="P50" s="30" t="e">
        <f t="shared" si="1"/>
        <v>#VALUE!</v>
      </c>
      <c r="Q50" s="30" t="e">
        <f t="shared" si="1"/>
        <v>#VALUE!</v>
      </c>
      <c r="R50" s="30" t="e">
        <f t="shared" si="1"/>
        <v>#VALUE!</v>
      </c>
      <c r="S50" s="27">
        <v>0</v>
      </c>
      <c r="T50" s="29">
        <f t="shared" si="0"/>
        <v>712866</v>
      </c>
      <c r="U50" s="39">
        <v>0</v>
      </c>
      <c r="V50" s="27"/>
      <c r="W50" s="27"/>
      <c r="X50" s="26" t="s">
        <v>24</v>
      </c>
    </row>
    <row r="51" spans="1:24" s="36" customFormat="1" ht="65.5" customHeight="1" x14ac:dyDescent="0.2">
      <c r="A51" s="26">
        <f t="shared" si="2"/>
        <v>44</v>
      </c>
      <c r="B51" s="37"/>
      <c r="C51" s="31" t="s">
        <v>83</v>
      </c>
      <c r="D51" s="38" t="s">
        <v>57</v>
      </c>
      <c r="E51" s="32">
        <v>1923583</v>
      </c>
      <c r="F51" s="40">
        <v>1611941</v>
      </c>
      <c r="G51" s="26" t="s">
        <v>22</v>
      </c>
      <c r="H51" s="27">
        <v>0</v>
      </c>
      <c r="I51" s="26" t="s">
        <v>23</v>
      </c>
      <c r="J51" s="26" t="s">
        <v>23</v>
      </c>
      <c r="K51" s="26" t="s">
        <v>23</v>
      </c>
      <c r="L51" s="26" t="s">
        <v>23</v>
      </c>
      <c r="M51" s="30">
        <f t="shared" si="1"/>
        <v>2.1237347094232622E-2</v>
      </c>
      <c r="N51" s="30" t="e">
        <f t="shared" si="1"/>
        <v>#VALUE!</v>
      </c>
      <c r="O51" s="30">
        <f t="shared" si="1"/>
        <v>0</v>
      </c>
      <c r="P51" s="30" t="e">
        <f t="shared" ref="P51:R114" si="3">I51/$F$140</f>
        <v>#VALUE!</v>
      </c>
      <c r="Q51" s="30" t="e">
        <f t="shared" si="3"/>
        <v>#VALUE!</v>
      </c>
      <c r="R51" s="30" t="e">
        <f t="shared" si="3"/>
        <v>#VALUE!</v>
      </c>
      <c r="S51" s="27">
        <v>0</v>
      </c>
      <c r="T51" s="29">
        <f t="shared" si="0"/>
        <v>311642</v>
      </c>
      <c r="U51" s="39">
        <v>0</v>
      </c>
      <c r="V51" s="27"/>
      <c r="W51" s="27"/>
      <c r="X51" s="26" t="s">
        <v>37</v>
      </c>
    </row>
    <row r="52" spans="1:24" s="36" customFormat="1" ht="65.5" customHeight="1" x14ac:dyDescent="0.2">
      <c r="A52" s="26">
        <f t="shared" si="2"/>
        <v>45</v>
      </c>
      <c r="B52" s="37"/>
      <c r="C52" s="31" t="s">
        <v>84</v>
      </c>
      <c r="D52" s="38" t="s">
        <v>57</v>
      </c>
      <c r="E52" s="32">
        <v>1539705.6</v>
      </c>
      <c r="F52" s="32">
        <v>1443474</v>
      </c>
      <c r="G52" s="26" t="s">
        <v>22</v>
      </c>
      <c r="H52" s="27">
        <v>0</v>
      </c>
      <c r="I52" s="26" t="s">
        <v>23</v>
      </c>
      <c r="J52" s="26" t="s">
        <v>23</v>
      </c>
      <c r="K52" s="26" t="s">
        <v>23</v>
      </c>
      <c r="L52" s="26" t="s">
        <v>23</v>
      </c>
      <c r="M52" s="30">
        <f t="shared" ref="M52:R115" si="4">F52/$F$140</f>
        <v>1.9017791817132475E-2</v>
      </c>
      <c r="N52" s="30" t="e">
        <f t="shared" si="4"/>
        <v>#VALUE!</v>
      </c>
      <c r="O52" s="30">
        <f t="shared" si="4"/>
        <v>0</v>
      </c>
      <c r="P52" s="30" t="e">
        <f t="shared" si="3"/>
        <v>#VALUE!</v>
      </c>
      <c r="Q52" s="30" t="e">
        <f t="shared" si="3"/>
        <v>#VALUE!</v>
      </c>
      <c r="R52" s="30" t="e">
        <f t="shared" si="3"/>
        <v>#VALUE!</v>
      </c>
      <c r="S52" s="27">
        <v>0</v>
      </c>
      <c r="T52" s="29">
        <f t="shared" si="0"/>
        <v>96231.600000000093</v>
      </c>
      <c r="U52" s="39">
        <v>0</v>
      </c>
      <c r="V52" s="27"/>
      <c r="W52" s="27"/>
      <c r="X52" s="26" t="s">
        <v>37</v>
      </c>
    </row>
    <row r="53" spans="1:24" s="36" customFormat="1" ht="65.5" customHeight="1" x14ac:dyDescent="0.2">
      <c r="A53" s="26">
        <f t="shared" si="2"/>
        <v>46</v>
      </c>
      <c r="B53" s="37"/>
      <c r="C53" s="31" t="s">
        <v>85</v>
      </c>
      <c r="D53" s="38" t="s">
        <v>57</v>
      </c>
      <c r="E53" s="32">
        <v>1550670</v>
      </c>
      <c r="F53" s="32">
        <f>E53</f>
        <v>1550670</v>
      </c>
      <c r="G53" s="26" t="s">
        <v>22</v>
      </c>
      <c r="H53" s="27">
        <v>0</v>
      </c>
      <c r="I53" s="26" t="s">
        <v>23</v>
      </c>
      <c r="J53" s="26" t="s">
        <v>23</v>
      </c>
      <c r="K53" s="26" t="s">
        <v>23</v>
      </c>
      <c r="L53" s="26" t="s">
        <v>23</v>
      </c>
      <c r="M53" s="30">
        <f t="shared" si="4"/>
        <v>2.0430100741040586E-2</v>
      </c>
      <c r="N53" s="30" t="e">
        <f t="shared" si="4"/>
        <v>#VALUE!</v>
      </c>
      <c r="O53" s="30">
        <f t="shared" si="4"/>
        <v>0</v>
      </c>
      <c r="P53" s="30" t="e">
        <f t="shared" si="3"/>
        <v>#VALUE!</v>
      </c>
      <c r="Q53" s="30" t="e">
        <f t="shared" si="3"/>
        <v>#VALUE!</v>
      </c>
      <c r="R53" s="30" t="e">
        <f t="shared" si="3"/>
        <v>#VALUE!</v>
      </c>
      <c r="S53" s="27">
        <v>0</v>
      </c>
      <c r="T53" s="29">
        <f t="shared" si="0"/>
        <v>0</v>
      </c>
      <c r="U53" s="39">
        <v>0</v>
      </c>
      <c r="V53" s="27"/>
      <c r="W53" s="27"/>
      <c r="X53" s="26"/>
    </row>
    <row r="54" spans="1:24" s="36" customFormat="1" ht="65.5" customHeight="1" x14ac:dyDescent="0.2">
      <c r="A54" s="26">
        <f t="shared" si="2"/>
        <v>47</v>
      </c>
      <c r="B54" s="37"/>
      <c r="C54" s="31" t="s">
        <v>86</v>
      </c>
      <c r="D54" s="38" t="s">
        <v>57</v>
      </c>
      <c r="E54" s="32">
        <v>1296204</v>
      </c>
      <c r="F54" s="32">
        <v>1296204</v>
      </c>
      <c r="G54" s="26" t="s">
        <v>22</v>
      </c>
      <c r="H54" s="27">
        <v>0</v>
      </c>
      <c r="I54" s="26" t="s">
        <v>23</v>
      </c>
      <c r="J54" s="26" t="s">
        <v>23</v>
      </c>
      <c r="K54" s="26" t="s">
        <v>23</v>
      </c>
      <c r="L54" s="26" t="s">
        <v>23</v>
      </c>
      <c r="M54" s="30">
        <f t="shared" si="4"/>
        <v>1.7077507336144871E-2</v>
      </c>
      <c r="N54" s="30" t="e">
        <f t="shared" si="4"/>
        <v>#VALUE!</v>
      </c>
      <c r="O54" s="30">
        <f t="shared" si="4"/>
        <v>0</v>
      </c>
      <c r="P54" s="30" t="e">
        <f t="shared" si="3"/>
        <v>#VALUE!</v>
      </c>
      <c r="Q54" s="30" t="e">
        <f t="shared" si="3"/>
        <v>#VALUE!</v>
      </c>
      <c r="R54" s="30" t="e">
        <f t="shared" si="3"/>
        <v>#VALUE!</v>
      </c>
      <c r="S54" s="27">
        <v>0</v>
      </c>
      <c r="T54" s="29">
        <f t="shared" si="0"/>
        <v>0</v>
      </c>
      <c r="U54" s="39">
        <v>0</v>
      </c>
      <c r="V54" s="27"/>
      <c r="W54" s="27"/>
      <c r="X54" s="26"/>
    </row>
    <row r="55" spans="1:24" s="36" customFormat="1" ht="65.5" customHeight="1" x14ac:dyDescent="0.2">
      <c r="A55" s="26">
        <f t="shared" si="2"/>
        <v>48</v>
      </c>
      <c r="B55" s="37"/>
      <c r="C55" s="31" t="s">
        <v>87</v>
      </c>
      <c r="D55" s="38" t="s">
        <v>57</v>
      </c>
      <c r="E55" s="32">
        <v>730713</v>
      </c>
      <c r="F55" s="29">
        <v>0</v>
      </c>
      <c r="G55" s="26" t="s">
        <v>22</v>
      </c>
      <c r="H55" s="27">
        <v>0</v>
      </c>
      <c r="I55" s="26" t="s">
        <v>23</v>
      </c>
      <c r="J55" s="26" t="s">
        <v>23</v>
      </c>
      <c r="K55" s="26" t="s">
        <v>23</v>
      </c>
      <c r="L55" s="26" t="s">
        <v>23</v>
      </c>
      <c r="M55" s="30">
        <f t="shared" si="4"/>
        <v>0</v>
      </c>
      <c r="N55" s="30" t="e">
        <f t="shared" si="4"/>
        <v>#VALUE!</v>
      </c>
      <c r="O55" s="30">
        <f t="shared" si="4"/>
        <v>0</v>
      </c>
      <c r="P55" s="30" t="e">
        <f t="shared" si="3"/>
        <v>#VALUE!</v>
      </c>
      <c r="Q55" s="30" t="e">
        <f t="shared" si="3"/>
        <v>#VALUE!</v>
      </c>
      <c r="R55" s="30" t="e">
        <f t="shared" si="3"/>
        <v>#VALUE!</v>
      </c>
      <c r="S55" s="27">
        <v>0</v>
      </c>
      <c r="T55" s="29">
        <f t="shared" si="0"/>
        <v>730713</v>
      </c>
      <c r="U55" s="39">
        <v>0</v>
      </c>
      <c r="V55" s="27"/>
      <c r="W55" s="27"/>
      <c r="X55" s="26" t="s">
        <v>24</v>
      </c>
    </row>
    <row r="56" spans="1:24" s="36" customFormat="1" ht="65.5" customHeight="1" x14ac:dyDescent="0.2">
      <c r="A56" s="26">
        <f t="shared" si="2"/>
        <v>49</v>
      </c>
      <c r="B56" s="37"/>
      <c r="C56" s="31" t="s">
        <v>88</v>
      </c>
      <c r="D56" s="38" t="s">
        <v>57</v>
      </c>
      <c r="E56" s="32">
        <v>811125</v>
      </c>
      <c r="F56" s="29">
        <v>0</v>
      </c>
      <c r="G56" s="26" t="s">
        <v>22</v>
      </c>
      <c r="H56" s="27">
        <v>0</v>
      </c>
      <c r="I56" s="26" t="s">
        <v>23</v>
      </c>
      <c r="J56" s="26" t="s">
        <v>23</v>
      </c>
      <c r="K56" s="26" t="s">
        <v>23</v>
      </c>
      <c r="L56" s="26" t="s">
        <v>23</v>
      </c>
      <c r="M56" s="30">
        <f t="shared" si="4"/>
        <v>0</v>
      </c>
      <c r="N56" s="30" t="e">
        <f t="shared" si="4"/>
        <v>#VALUE!</v>
      </c>
      <c r="O56" s="30">
        <f t="shared" si="4"/>
        <v>0</v>
      </c>
      <c r="P56" s="30" t="e">
        <f t="shared" si="3"/>
        <v>#VALUE!</v>
      </c>
      <c r="Q56" s="30" t="e">
        <f t="shared" si="3"/>
        <v>#VALUE!</v>
      </c>
      <c r="R56" s="30" t="e">
        <f t="shared" si="3"/>
        <v>#VALUE!</v>
      </c>
      <c r="S56" s="27">
        <v>0</v>
      </c>
      <c r="T56" s="29">
        <f t="shared" si="0"/>
        <v>811125</v>
      </c>
      <c r="U56" s="39">
        <v>0</v>
      </c>
      <c r="V56" s="27"/>
      <c r="W56" s="27"/>
      <c r="X56" s="26" t="s">
        <v>24</v>
      </c>
    </row>
    <row r="57" spans="1:24" s="36" customFormat="1" ht="65.5" customHeight="1" x14ac:dyDescent="0.2">
      <c r="A57" s="26">
        <f t="shared" si="2"/>
        <v>50</v>
      </c>
      <c r="B57" s="37"/>
      <c r="C57" s="31" t="s">
        <v>89</v>
      </c>
      <c r="D57" s="38" t="s">
        <v>57</v>
      </c>
      <c r="E57" s="32">
        <v>717752</v>
      </c>
      <c r="F57" s="32">
        <f>492929-30000</f>
        <v>462929</v>
      </c>
      <c r="G57" s="26" t="s">
        <v>22</v>
      </c>
      <c r="H57" s="27">
        <v>0</v>
      </c>
      <c r="I57" s="26" t="s">
        <v>23</v>
      </c>
      <c r="J57" s="26" t="s">
        <v>23</v>
      </c>
      <c r="K57" s="26" t="s">
        <v>23</v>
      </c>
      <c r="L57" s="26" t="s">
        <v>23</v>
      </c>
      <c r="M57" s="30">
        <f t="shared" si="4"/>
        <v>6.0990965878937346E-3</v>
      </c>
      <c r="N57" s="30" t="e">
        <f t="shared" si="4"/>
        <v>#VALUE!</v>
      </c>
      <c r="O57" s="30">
        <f t="shared" si="4"/>
        <v>0</v>
      </c>
      <c r="P57" s="30" t="e">
        <f t="shared" si="3"/>
        <v>#VALUE!</v>
      </c>
      <c r="Q57" s="30" t="e">
        <f t="shared" si="3"/>
        <v>#VALUE!</v>
      </c>
      <c r="R57" s="30" t="e">
        <f t="shared" si="3"/>
        <v>#VALUE!</v>
      </c>
      <c r="S57" s="27">
        <v>0</v>
      </c>
      <c r="T57" s="29">
        <f t="shared" si="0"/>
        <v>254823</v>
      </c>
      <c r="U57" s="39">
        <v>0</v>
      </c>
      <c r="V57" s="27"/>
      <c r="W57" s="27"/>
      <c r="X57" s="35" t="s">
        <v>40</v>
      </c>
    </row>
    <row r="58" spans="1:24" s="36" customFormat="1" ht="65.5" customHeight="1" x14ac:dyDescent="0.2">
      <c r="A58" s="26">
        <f t="shared" si="2"/>
        <v>51</v>
      </c>
      <c r="B58" s="37"/>
      <c r="C58" s="31" t="s">
        <v>90</v>
      </c>
      <c r="D58" s="38" t="s">
        <v>57</v>
      </c>
      <c r="E58" s="32">
        <v>3468141</v>
      </c>
      <c r="F58" s="32">
        <v>2637176</v>
      </c>
      <c r="G58" s="26" t="s">
        <v>22</v>
      </c>
      <c r="H58" s="27">
        <v>0</v>
      </c>
      <c r="I58" s="26" t="s">
        <v>23</v>
      </c>
      <c r="J58" s="26" t="s">
        <v>23</v>
      </c>
      <c r="K58" s="26" t="s">
        <v>23</v>
      </c>
      <c r="L58" s="26" t="s">
        <v>23</v>
      </c>
      <c r="M58" s="30">
        <f t="shared" si="4"/>
        <v>3.4744833750478467E-2</v>
      </c>
      <c r="N58" s="30" t="e">
        <f t="shared" si="4"/>
        <v>#VALUE!</v>
      </c>
      <c r="O58" s="30">
        <f t="shared" si="4"/>
        <v>0</v>
      </c>
      <c r="P58" s="30" t="e">
        <f t="shared" si="3"/>
        <v>#VALUE!</v>
      </c>
      <c r="Q58" s="30" t="e">
        <f t="shared" si="3"/>
        <v>#VALUE!</v>
      </c>
      <c r="R58" s="30" t="e">
        <f t="shared" si="3"/>
        <v>#VALUE!</v>
      </c>
      <c r="S58" s="27">
        <v>0</v>
      </c>
      <c r="T58" s="29">
        <f t="shared" si="0"/>
        <v>830965</v>
      </c>
      <c r="U58" s="39">
        <v>0</v>
      </c>
      <c r="V58" s="27"/>
      <c r="W58" s="27"/>
      <c r="X58" s="26" t="s">
        <v>37</v>
      </c>
    </row>
    <row r="59" spans="1:24" s="36" customFormat="1" ht="65.5" customHeight="1" x14ac:dyDescent="0.2">
      <c r="A59" s="26">
        <f t="shared" si="2"/>
        <v>52</v>
      </c>
      <c r="B59" s="37"/>
      <c r="C59" s="31" t="s">
        <v>91</v>
      </c>
      <c r="D59" s="38" t="s">
        <v>57</v>
      </c>
      <c r="E59" s="32">
        <v>639225</v>
      </c>
      <c r="F59" s="32">
        <v>392000</v>
      </c>
      <c r="G59" s="26" t="s">
        <v>22</v>
      </c>
      <c r="H59" s="27">
        <v>0</v>
      </c>
      <c r="I59" s="26" t="s">
        <v>23</v>
      </c>
      <c r="J59" s="26" t="s">
        <v>23</v>
      </c>
      <c r="K59" s="26" t="s">
        <v>23</v>
      </c>
      <c r="L59" s="26" t="s">
        <v>23</v>
      </c>
      <c r="M59" s="30">
        <f t="shared" si="4"/>
        <v>5.1646059383930231E-3</v>
      </c>
      <c r="N59" s="30" t="e">
        <f t="shared" si="4"/>
        <v>#VALUE!</v>
      </c>
      <c r="O59" s="30">
        <f t="shared" si="4"/>
        <v>0</v>
      </c>
      <c r="P59" s="30" t="e">
        <f t="shared" si="3"/>
        <v>#VALUE!</v>
      </c>
      <c r="Q59" s="30" t="e">
        <f t="shared" si="3"/>
        <v>#VALUE!</v>
      </c>
      <c r="R59" s="30" t="e">
        <f t="shared" si="3"/>
        <v>#VALUE!</v>
      </c>
      <c r="S59" s="27">
        <v>0</v>
      </c>
      <c r="T59" s="29">
        <f t="shared" si="0"/>
        <v>247225</v>
      </c>
      <c r="U59" s="39">
        <v>0</v>
      </c>
      <c r="V59" s="27"/>
      <c r="W59" s="27"/>
      <c r="X59" s="26" t="s">
        <v>37</v>
      </c>
    </row>
    <row r="60" spans="1:24" s="36" customFormat="1" ht="65.5" customHeight="1" x14ac:dyDescent="0.2">
      <c r="A60" s="26">
        <f t="shared" si="2"/>
        <v>53</v>
      </c>
      <c r="B60" s="37"/>
      <c r="C60" s="31" t="s">
        <v>92</v>
      </c>
      <c r="D60" s="38" t="s">
        <v>57</v>
      </c>
      <c r="E60" s="32">
        <v>1924080</v>
      </c>
      <c r="F60" s="32">
        <v>1107700</v>
      </c>
      <c r="G60" s="26" t="s">
        <v>22</v>
      </c>
      <c r="H60" s="27">
        <v>0</v>
      </c>
      <c r="I60" s="26" t="s">
        <v>23</v>
      </c>
      <c r="J60" s="26" t="s">
        <v>23</v>
      </c>
      <c r="K60" s="26" t="s">
        <v>23</v>
      </c>
      <c r="L60" s="26" t="s">
        <v>23</v>
      </c>
      <c r="M60" s="30">
        <f t="shared" si="4"/>
        <v>1.459396428050498E-2</v>
      </c>
      <c r="N60" s="30" t="e">
        <f t="shared" si="4"/>
        <v>#VALUE!</v>
      </c>
      <c r="O60" s="30">
        <f t="shared" si="4"/>
        <v>0</v>
      </c>
      <c r="P60" s="30" t="e">
        <f t="shared" si="3"/>
        <v>#VALUE!</v>
      </c>
      <c r="Q60" s="30" t="e">
        <f t="shared" si="3"/>
        <v>#VALUE!</v>
      </c>
      <c r="R60" s="30" t="e">
        <f t="shared" si="3"/>
        <v>#VALUE!</v>
      </c>
      <c r="S60" s="27">
        <v>0</v>
      </c>
      <c r="T60" s="29">
        <f t="shared" si="0"/>
        <v>816380</v>
      </c>
      <c r="U60" s="39">
        <v>0</v>
      </c>
      <c r="V60" s="27"/>
      <c r="W60" s="27"/>
      <c r="X60" s="26" t="s">
        <v>37</v>
      </c>
    </row>
    <row r="61" spans="1:24" s="36" customFormat="1" ht="65.5" customHeight="1" x14ac:dyDescent="0.2">
      <c r="A61" s="26">
        <f t="shared" si="2"/>
        <v>54</v>
      </c>
      <c r="B61" s="37"/>
      <c r="C61" s="31" t="s">
        <v>93</v>
      </c>
      <c r="D61" s="38" t="s">
        <v>57</v>
      </c>
      <c r="E61" s="32">
        <v>2521307</v>
      </c>
      <c r="F61" s="32">
        <v>2378592</v>
      </c>
      <c r="G61" s="26" t="s">
        <v>22</v>
      </c>
      <c r="H61" s="27">
        <v>0</v>
      </c>
      <c r="I61" s="26" t="s">
        <v>23</v>
      </c>
      <c r="J61" s="26" t="s">
        <v>23</v>
      </c>
      <c r="K61" s="26" t="s">
        <v>23</v>
      </c>
      <c r="L61" s="26" t="s">
        <v>23</v>
      </c>
      <c r="M61" s="30">
        <f t="shared" si="4"/>
        <v>3.1337985633199332E-2</v>
      </c>
      <c r="N61" s="30" t="e">
        <f t="shared" si="4"/>
        <v>#VALUE!</v>
      </c>
      <c r="O61" s="30">
        <f t="shared" si="4"/>
        <v>0</v>
      </c>
      <c r="P61" s="30" t="e">
        <f t="shared" si="3"/>
        <v>#VALUE!</v>
      </c>
      <c r="Q61" s="30" t="e">
        <f t="shared" si="3"/>
        <v>#VALUE!</v>
      </c>
      <c r="R61" s="30" t="e">
        <f t="shared" si="3"/>
        <v>#VALUE!</v>
      </c>
      <c r="S61" s="27">
        <v>0</v>
      </c>
      <c r="T61" s="29">
        <f t="shared" si="0"/>
        <v>142715</v>
      </c>
      <c r="U61" s="39">
        <v>0</v>
      </c>
      <c r="V61" s="27"/>
      <c r="W61" s="27"/>
      <c r="X61" s="26" t="s">
        <v>37</v>
      </c>
    </row>
    <row r="62" spans="1:24" s="36" customFormat="1" ht="65.5" customHeight="1" x14ac:dyDescent="0.2">
      <c r="A62" s="26">
        <f t="shared" si="2"/>
        <v>55</v>
      </c>
      <c r="B62" s="37"/>
      <c r="C62" s="31" t="s">
        <v>94</v>
      </c>
      <c r="D62" s="38" t="s">
        <v>57</v>
      </c>
      <c r="E62" s="32">
        <v>2798420</v>
      </c>
      <c r="F62" s="32">
        <v>2498589</v>
      </c>
      <c r="G62" s="26" t="s">
        <v>22</v>
      </c>
      <c r="H62" s="27">
        <v>0</v>
      </c>
      <c r="I62" s="26" t="s">
        <v>23</v>
      </c>
      <c r="J62" s="26" t="s">
        <v>23</v>
      </c>
      <c r="K62" s="26" t="s">
        <v>23</v>
      </c>
      <c r="L62" s="26" t="s">
        <v>23</v>
      </c>
      <c r="M62" s="30">
        <f t="shared" si="4"/>
        <v>3.2918947926029299E-2</v>
      </c>
      <c r="N62" s="30" t="e">
        <f t="shared" si="4"/>
        <v>#VALUE!</v>
      </c>
      <c r="O62" s="30">
        <f t="shared" si="4"/>
        <v>0</v>
      </c>
      <c r="P62" s="30" t="e">
        <f t="shared" si="3"/>
        <v>#VALUE!</v>
      </c>
      <c r="Q62" s="30" t="e">
        <f t="shared" si="3"/>
        <v>#VALUE!</v>
      </c>
      <c r="R62" s="30" t="e">
        <f t="shared" si="3"/>
        <v>#VALUE!</v>
      </c>
      <c r="S62" s="27">
        <v>0</v>
      </c>
      <c r="T62" s="29">
        <f t="shared" si="0"/>
        <v>299831</v>
      </c>
      <c r="U62" s="39">
        <v>0</v>
      </c>
      <c r="V62" s="27"/>
      <c r="W62" s="27"/>
      <c r="X62" s="26" t="s">
        <v>37</v>
      </c>
    </row>
    <row r="63" spans="1:24" s="36" customFormat="1" ht="65.5" customHeight="1" x14ac:dyDescent="0.2">
      <c r="A63" s="26">
        <f t="shared" si="2"/>
        <v>56</v>
      </c>
      <c r="B63" s="37"/>
      <c r="C63" s="31" t="s">
        <v>95</v>
      </c>
      <c r="D63" s="38" t="s">
        <v>96</v>
      </c>
      <c r="E63" s="32">
        <v>358539</v>
      </c>
      <c r="F63" s="32">
        <v>239000</v>
      </c>
      <c r="G63" s="26" t="s">
        <v>22</v>
      </c>
      <c r="H63" s="27">
        <v>0</v>
      </c>
      <c r="I63" s="26" t="s">
        <v>23</v>
      </c>
      <c r="J63" s="26" t="s">
        <v>23</v>
      </c>
      <c r="K63" s="26" t="s">
        <v>23</v>
      </c>
      <c r="L63" s="26" t="s">
        <v>23</v>
      </c>
      <c r="M63" s="30">
        <f t="shared" si="4"/>
        <v>3.1488286206018687E-3</v>
      </c>
      <c r="N63" s="30" t="e">
        <f t="shared" si="4"/>
        <v>#VALUE!</v>
      </c>
      <c r="O63" s="30">
        <f t="shared" si="4"/>
        <v>0</v>
      </c>
      <c r="P63" s="30" t="e">
        <f t="shared" si="3"/>
        <v>#VALUE!</v>
      </c>
      <c r="Q63" s="30" t="e">
        <f t="shared" si="3"/>
        <v>#VALUE!</v>
      </c>
      <c r="R63" s="30" t="e">
        <f t="shared" si="3"/>
        <v>#VALUE!</v>
      </c>
      <c r="S63" s="27">
        <v>0</v>
      </c>
      <c r="T63" s="29">
        <f t="shared" si="0"/>
        <v>119539</v>
      </c>
      <c r="U63" s="39">
        <v>0</v>
      </c>
      <c r="V63" s="27"/>
      <c r="W63" s="27"/>
      <c r="X63" s="26" t="s">
        <v>37</v>
      </c>
    </row>
    <row r="64" spans="1:24" s="36" customFormat="1" ht="65.5" customHeight="1" x14ac:dyDescent="0.2">
      <c r="A64" s="26">
        <f t="shared" si="2"/>
        <v>57</v>
      </c>
      <c r="B64" s="37"/>
      <c r="C64" s="31" t="s">
        <v>97</v>
      </c>
      <c r="D64" s="38" t="s">
        <v>96</v>
      </c>
      <c r="E64" s="32">
        <v>530320</v>
      </c>
      <c r="F64" s="32">
        <v>350000</v>
      </c>
      <c r="G64" s="26" t="s">
        <v>22</v>
      </c>
      <c r="H64" s="27">
        <v>0</v>
      </c>
      <c r="I64" s="26" t="s">
        <v>23</v>
      </c>
      <c r="J64" s="26" t="s">
        <v>23</v>
      </c>
      <c r="K64" s="26" t="s">
        <v>23</v>
      </c>
      <c r="L64" s="26" t="s">
        <v>23</v>
      </c>
      <c r="M64" s="30">
        <f t="shared" si="4"/>
        <v>4.6112553021366281E-3</v>
      </c>
      <c r="N64" s="30" t="e">
        <f t="shared" si="4"/>
        <v>#VALUE!</v>
      </c>
      <c r="O64" s="30">
        <f t="shared" si="4"/>
        <v>0</v>
      </c>
      <c r="P64" s="30" t="e">
        <f t="shared" si="3"/>
        <v>#VALUE!</v>
      </c>
      <c r="Q64" s="30" t="e">
        <f t="shared" si="3"/>
        <v>#VALUE!</v>
      </c>
      <c r="R64" s="30" t="e">
        <f t="shared" si="3"/>
        <v>#VALUE!</v>
      </c>
      <c r="S64" s="27">
        <v>0</v>
      </c>
      <c r="T64" s="29">
        <f t="shared" si="0"/>
        <v>180320</v>
      </c>
      <c r="U64" s="39">
        <v>0</v>
      </c>
      <c r="V64" s="27"/>
      <c r="W64" s="27"/>
      <c r="X64" s="26" t="s">
        <v>37</v>
      </c>
    </row>
    <row r="65" spans="1:24" s="36" customFormat="1" ht="65.5" customHeight="1" x14ac:dyDescent="0.2">
      <c r="A65" s="26">
        <f t="shared" si="2"/>
        <v>58</v>
      </c>
      <c r="B65" s="37"/>
      <c r="C65" s="31" t="s">
        <v>98</v>
      </c>
      <c r="D65" s="38" t="s">
        <v>96</v>
      </c>
      <c r="E65" s="32">
        <v>520716</v>
      </c>
      <c r="F65" s="29">
        <v>0</v>
      </c>
      <c r="G65" s="26" t="s">
        <v>22</v>
      </c>
      <c r="H65" s="27">
        <v>0</v>
      </c>
      <c r="I65" s="26" t="s">
        <v>23</v>
      </c>
      <c r="J65" s="26" t="s">
        <v>23</v>
      </c>
      <c r="K65" s="26" t="s">
        <v>23</v>
      </c>
      <c r="L65" s="26" t="s">
        <v>23</v>
      </c>
      <c r="M65" s="30">
        <f t="shared" si="4"/>
        <v>0</v>
      </c>
      <c r="N65" s="30" t="e">
        <f t="shared" si="4"/>
        <v>#VALUE!</v>
      </c>
      <c r="O65" s="30">
        <f t="shared" si="4"/>
        <v>0</v>
      </c>
      <c r="P65" s="30" t="e">
        <f t="shared" si="3"/>
        <v>#VALUE!</v>
      </c>
      <c r="Q65" s="30" t="e">
        <f t="shared" si="3"/>
        <v>#VALUE!</v>
      </c>
      <c r="R65" s="30" t="e">
        <f t="shared" si="3"/>
        <v>#VALUE!</v>
      </c>
      <c r="S65" s="27">
        <v>0</v>
      </c>
      <c r="T65" s="29">
        <f t="shared" si="0"/>
        <v>520716</v>
      </c>
      <c r="U65" s="39">
        <v>0</v>
      </c>
      <c r="V65" s="27"/>
      <c r="W65" s="27"/>
      <c r="X65" s="26" t="s">
        <v>24</v>
      </c>
    </row>
    <row r="66" spans="1:24" s="36" customFormat="1" ht="65.5" customHeight="1" x14ac:dyDescent="0.2">
      <c r="A66" s="26">
        <f t="shared" si="2"/>
        <v>59</v>
      </c>
      <c r="B66" s="37"/>
      <c r="C66" s="31" t="s">
        <v>99</v>
      </c>
      <c r="D66" s="38" t="s">
        <v>96</v>
      </c>
      <c r="E66" s="32">
        <v>330019</v>
      </c>
      <c r="F66" s="32">
        <f>E66</f>
        <v>330019</v>
      </c>
      <c r="G66" s="26" t="s">
        <v>22</v>
      </c>
      <c r="H66" s="27">
        <v>0</v>
      </c>
      <c r="I66" s="26" t="s">
        <v>23</v>
      </c>
      <c r="J66" s="26" t="s">
        <v>23</v>
      </c>
      <c r="K66" s="26" t="s">
        <v>23</v>
      </c>
      <c r="L66" s="26" t="s">
        <v>23</v>
      </c>
      <c r="M66" s="30">
        <f t="shared" si="4"/>
        <v>4.3480053244452218E-3</v>
      </c>
      <c r="N66" s="30" t="e">
        <f t="shared" si="4"/>
        <v>#VALUE!</v>
      </c>
      <c r="O66" s="30">
        <f t="shared" si="4"/>
        <v>0</v>
      </c>
      <c r="P66" s="30" t="e">
        <f t="shared" si="3"/>
        <v>#VALUE!</v>
      </c>
      <c r="Q66" s="30" t="e">
        <f t="shared" si="3"/>
        <v>#VALUE!</v>
      </c>
      <c r="R66" s="30" t="e">
        <f t="shared" si="3"/>
        <v>#VALUE!</v>
      </c>
      <c r="S66" s="27">
        <v>0</v>
      </c>
      <c r="T66" s="29">
        <f t="shared" si="0"/>
        <v>0</v>
      </c>
      <c r="U66" s="39">
        <v>0</v>
      </c>
      <c r="V66" s="27"/>
      <c r="W66" s="27"/>
      <c r="X66" s="26"/>
    </row>
    <row r="67" spans="1:24" s="36" customFormat="1" ht="65.5" customHeight="1" x14ac:dyDescent="0.2">
      <c r="A67" s="26">
        <f t="shared" si="2"/>
        <v>60</v>
      </c>
      <c r="B67" s="37"/>
      <c r="C67" s="31" t="s">
        <v>100</v>
      </c>
      <c r="D67" s="38" t="s">
        <v>96</v>
      </c>
      <c r="E67" s="32">
        <v>270101</v>
      </c>
      <c r="F67" s="32">
        <v>185815</v>
      </c>
      <c r="G67" s="26" t="s">
        <v>22</v>
      </c>
      <c r="H67" s="27">
        <v>0</v>
      </c>
      <c r="I67" s="26" t="s">
        <v>23</v>
      </c>
      <c r="J67" s="26" t="s">
        <v>23</v>
      </c>
      <c r="K67" s="26" t="s">
        <v>23</v>
      </c>
      <c r="L67" s="26" t="s">
        <v>23</v>
      </c>
      <c r="M67" s="30">
        <f t="shared" si="4"/>
        <v>2.4481154399043359E-3</v>
      </c>
      <c r="N67" s="30" t="e">
        <f t="shared" si="4"/>
        <v>#VALUE!</v>
      </c>
      <c r="O67" s="30">
        <f t="shared" si="4"/>
        <v>0</v>
      </c>
      <c r="P67" s="30" t="e">
        <f t="shared" si="3"/>
        <v>#VALUE!</v>
      </c>
      <c r="Q67" s="30" t="e">
        <f t="shared" si="3"/>
        <v>#VALUE!</v>
      </c>
      <c r="R67" s="30" t="e">
        <f t="shared" si="3"/>
        <v>#VALUE!</v>
      </c>
      <c r="S67" s="27">
        <v>0</v>
      </c>
      <c r="T67" s="29">
        <f t="shared" si="0"/>
        <v>84286</v>
      </c>
      <c r="U67" s="39">
        <v>0</v>
      </c>
      <c r="V67" s="27"/>
      <c r="W67" s="27"/>
      <c r="X67" s="26" t="s">
        <v>37</v>
      </c>
    </row>
    <row r="68" spans="1:24" s="36" customFormat="1" ht="65.5" customHeight="1" x14ac:dyDescent="0.2">
      <c r="A68" s="26">
        <f t="shared" si="2"/>
        <v>61</v>
      </c>
      <c r="B68" s="37"/>
      <c r="C68" s="31" t="s">
        <v>101</v>
      </c>
      <c r="D68" s="38" t="s">
        <v>96</v>
      </c>
      <c r="E68" s="32">
        <v>501170</v>
      </c>
      <c r="F68" s="32">
        <v>339699</v>
      </c>
      <c r="G68" s="26" t="s">
        <v>22</v>
      </c>
      <c r="H68" s="27">
        <v>0</v>
      </c>
      <c r="I68" s="26" t="s">
        <v>23</v>
      </c>
      <c r="J68" s="26" t="s">
        <v>23</v>
      </c>
      <c r="K68" s="26" t="s">
        <v>23</v>
      </c>
      <c r="L68" s="26" t="s">
        <v>23</v>
      </c>
      <c r="M68" s="30">
        <f t="shared" si="4"/>
        <v>4.4755394710871725E-3</v>
      </c>
      <c r="N68" s="30" t="e">
        <f t="shared" si="4"/>
        <v>#VALUE!</v>
      </c>
      <c r="O68" s="30">
        <f t="shared" si="4"/>
        <v>0</v>
      </c>
      <c r="P68" s="30" t="e">
        <f t="shared" si="3"/>
        <v>#VALUE!</v>
      </c>
      <c r="Q68" s="30" t="e">
        <f t="shared" si="3"/>
        <v>#VALUE!</v>
      </c>
      <c r="R68" s="30" t="e">
        <f t="shared" si="3"/>
        <v>#VALUE!</v>
      </c>
      <c r="S68" s="27">
        <v>0</v>
      </c>
      <c r="T68" s="29">
        <f t="shared" si="0"/>
        <v>161471</v>
      </c>
      <c r="U68" s="39">
        <v>0</v>
      </c>
      <c r="V68" s="27"/>
      <c r="W68" s="27"/>
      <c r="X68" s="26" t="s">
        <v>37</v>
      </c>
    </row>
    <row r="69" spans="1:24" s="36" customFormat="1" ht="65.5" customHeight="1" x14ac:dyDescent="0.2">
      <c r="A69" s="26">
        <f t="shared" si="2"/>
        <v>62</v>
      </c>
      <c r="B69" s="37"/>
      <c r="C69" s="31" t="s">
        <v>102</v>
      </c>
      <c r="D69" s="38" t="s">
        <v>96</v>
      </c>
      <c r="E69" s="32">
        <v>645840</v>
      </c>
      <c r="F69" s="32">
        <f>431184-95000</f>
        <v>336184</v>
      </c>
      <c r="G69" s="26" t="s">
        <v>22</v>
      </c>
      <c r="H69" s="27">
        <v>0</v>
      </c>
      <c r="I69" s="26" t="s">
        <v>23</v>
      </c>
      <c r="J69" s="26" t="s">
        <v>23</v>
      </c>
      <c r="K69" s="26" t="s">
        <v>23</v>
      </c>
      <c r="L69" s="26" t="s">
        <v>23</v>
      </c>
      <c r="M69" s="30">
        <f t="shared" si="4"/>
        <v>4.4292292928385718E-3</v>
      </c>
      <c r="N69" s="30" t="e">
        <f t="shared" si="4"/>
        <v>#VALUE!</v>
      </c>
      <c r="O69" s="30">
        <f t="shared" si="4"/>
        <v>0</v>
      </c>
      <c r="P69" s="30" t="e">
        <f t="shared" si="3"/>
        <v>#VALUE!</v>
      </c>
      <c r="Q69" s="30" t="e">
        <f t="shared" si="3"/>
        <v>#VALUE!</v>
      </c>
      <c r="R69" s="30" t="e">
        <f t="shared" si="3"/>
        <v>#VALUE!</v>
      </c>
      <c r="S69" s="27">
        <v>0</v>
      </c>
      <c r="T69" s="29">
        <f t="shared" si="0"/>
        <v>309656</v>
      </c>
      <c r="U69" s="39">
        <v>0</v>
      </c>
      <c r="V69" s="27"/>
      <c r="W69" s="27"/>
      <c r="X69" s="26" t="s">
        <v>37</v>
      </c>
    </row>
    <row r="70" spans="1:24" s="36" customFormat="1" ht="65.5" customHeight="1" x14ac:dyDescent="0.2">
      <c r="A70" s="26">
        <f t="shared" si="2"/>
        <v>63</v>
      </c>
      <c r="B70" s="37"/>
      <c r="C70" s="31" t="s">
        <v>103</v>
      </c>
      <c r="D70" s="38" t="s">
        <v>96</v>
      </c>
      <c r="E70" s="32">
        <v>270000</v>
      </c>
      <c r="F70" s="32">
        <f>E70</f>
        <v>270000</v>
      </c>
      <c r="G70" s="26" t="s">
        <v>22</v>
      </c>
      <c r="H70" s="27">
        <v>0</v>
      </c>
      <c r="I70" s="26" t="s">
        <v>23</v>
      </c>
      <c r="J70" s="26" t="s">
        <v>23</v>
      </c>
      <c r="K70" s="26" t="s">
        <v>23</v>
      </c>
      <c r="L70" s="26" t="s">
        <v>23</v>
      </c>
      <c r="M70" s="30">
        <f t="shared" si="4"/>
        <v>3.5572540902196843E-3</v>
      </c>
      <c r="N70" s="30" t="e">
        <f t="shared" si="4"/>
        <v>#VALUE!</v>
      </c>
      <c r="O70" s="30">
        <f t="shared" si="4"/>
        <v>0</v>
      </c>
      <c r="P70" s="30" t="e">
        <f t="shared" si="3"/>
        <v>#VALUE!</v>
      </c>
      <c r="Q70" s="30" t="e">
        <f t="shared" si="3"/>
        <v>#VALUE!</v>
      </c>
      <c r="R70" s="30" t="e">
        <f t="shared" si="3"/>
        <v>#VALUE!</v>
      </c>
      <c r="S70" s="27">
        <v>0</v>
      </c>
      <c r="T70" s="29">
        <f t="shared" si="0"/>
        <v>0</v>
      </c>
      <c r="U70" s="39">
        <v>0</v>
      </c>
      <c r="V70" s="27"/>
      <c r="W70" s="27"/>
      <c r="X70" s="26"/>
    </row>
    <row r="71" spans="1:24" s="36" customFormat="1" ht="65.5" customHeight="1" x14ac:dyDescent="0.2">
      <c r="A71" s="26">
        <f t="shared" si="2"/>
        <v>64</v>
      </c>
      <c r="B71" s="37"/>
      <c r="C71" s="31" t="s">
        <v>104</v>
      </c>
      <c r="D71" s="38" t="s">
        <v>96</v>
      </c>
      <c r="E71" s="32">
        <v>510231</v>
      </c>
      <c r="F71" s="32">
        <v>354500</v>
      </c>
      <c r="G71" s="26" t="s">
        <v>22</v>
      </c>
      <c r="H71" s="27">
        <v>0</v>
      </c>
      <c r="I71" s="26" t="s">
        <v>23</v>
      </c>
      <c r="J71" s="26" t="s">
        <v>23</v>
      </c>
      <c r="K71" s="26" t="s">
        <v>23</v>
      </c>
      <c r="L71" s="26" t="s">
        <v>23</v>
      </c>
      <c r="M71" s="30">
        <f t="shared" si="4"/>
        <v>4.6705428703069556E-3</v>
      </c>
      <c r="N71" s="30" t="e">
        <f t="shared" si="4"/>
        <v>#VALUE!</v>
      </c>
      <c r="O71" s="30">
        <f t="shared" si="4"/>
        <v>0</v>
      </c>
      <c r="P71" s="30" t="e">
        <f t="shared" si="3"/>
        <v>#VALUE!</v>
      </c>
      <c r="Q71" s="30" t="e">
        <f t="shared" si="3"/>
        <v>#VALUE!</v>
      </c>
      <c r="R71" s="30" t="e">
        <f t="shared" si="3"/>
        <v>#VALUE!</v>
      </c>
      <c r="S71" s="27">
        <v>0</v>
      </c>
      <c r="T71" s="29">
        <f t="shared" si="0"/>
        <v>155731</v>
      </c>
      <c r="U71" s="39">
        <v>0</v>
      </c>
      <c r="V71" s="27"/>
      <c r="W71" s="27"/>
      <c r="X71" s="26" t="s">
        <v>37</v>
      </c>
    </row>
    <row r="72" spans="1:24" s="36" customFormat="1" ht="65.5" customHeight="1" x14ac:dyDescent="0.2">
      <c r="A72" s="26">
        <f t="shared" si="2"/>
        <v>65</v>
      </c>
      <c r="B72" s="37"/>
      <c r="C72" s="31" t="s">
        <v>105</v>
      </c>
      <c r="D72" s="38" t="s">
        <v>96</v>
      </c>
      <c r="E72" s="32">
        <v>445569</v>
      </c>
      <c r="F72" s="32">
        <v>384111</v>
      </c>
      <c r="G72" s="26" t="s">
        <v>22</v>
      </c>
      <c r="H72" s="27">
        <v>0</v>
      </c>
      <c r="I72" s="26" t="s">
        <v>23</v>
      </c>
      <c r="J72" s="26" t="s">
        <v>23</v>
      </c>
      <c r="K72" s="26" t="s">
        <v>23</v>
      </c>
      <c r="L72" s="26" t="s">
        <v>23</v>
      </c>
      <c r="M72" s="30">
        <f t="shared" si="4"/>
        <v>5.0606682438828635E-3</v>
      </c>
      <c r="N72" s="30" t="e">
        <f t="shared" si="4"/>
        <v>#VALUE!</v>
      </c>
      <c r="O72" s="30">
        <f t="shared" si="4"/>
        <v>0</v>
      </c>
      <c r="P72" s="30" t="e">
        <f t="shared" si="3"/>
        <v>#VALUE!</v>
      </c>
      <c r="Q72" s="30" t="e">
        <f t="shared" si="3"/>
        <v>#VALUE!</v>
      </c>
      <c r="R72" s="30" t="e">
        <f t="shared" si="3"/>
        <v>#VALUE!</v>
      </c>
      <c r="S72" s="27">
        <v>0</v>
      </c>
      <c r="T72" s="29">
        <f t="shared" ref="T72:T135" si="5">E72-F72</f>
        <v>61458</v>
      </c>
      <c r="U72" s="39">
        <v>0</v>
      </c>
      <c r="V72" s="27"/>
      <c r="W72" s="27"/>
      <c r="X72" s="26" t="s">
        <v>37</v>
      </c>
    </row>
    <row r="73" spans="1:24" s="36" customFormat="1" ht="65.5" customHeight="1" x14ac:dyDescent="0.2">
      <c r="A73" s="26">
        <f t="shared" si="2"/>
        <v>66</v>
      </c>
      <c r="B73" s="37"/>
      <c r="C73" s="31" t="s">
        <v>106</v>
      </c>
      <c r="D73" s="38" t="s">
        <v>96</v>
      </c>
      <c r="E73" s="32">
        <v>2463454</v>
      </c>
      <c r="F73" s="32"/>
      <c r="G73" s="26" t="s">
        <v>22</v>
      </c>
      <c r="H73" s="27">
        <v>0</v>
      </c>
      <c r="I73" s="26" t="s">
        <v>23</v>
      </c>
      <c r="J73" s="26" t="s">
        <v>23</v>
      </c>
      <c r="K73" s="26" t="s">
        <v>23</v>
      </c>
      <c r="L73" s="26" t="s">
        <v>23</v>
      </c>
      <c r="M73" s="30">
        <f t="shared" si="4"/>
        <v>0</v>
      </c>
      <c r="N73" s="30" t="e">
        <f t="shared" si="4"/>
        <v>#VALUE!</v>
      </c>
      <c r="O73" s="30">
        <f t="shared" si="4"/>
        <v>0</v>
      </c>
      <c r="P73" s="30" t="e">
        <f t="shared" si="3"/>
        <v>#VALUE!</v>
      </c>
      <c r="Q73" s="30" t="e">
        <f t="shared" si="3"/>
        <v>#VALUE!</v>
      </c>
      <c r="R73" s="30" t="e">
        <f t="shared" si="3"/>
        <v>#VALUE!</v>
      </c>
      <c r="S73" s="27">
        <v>0</v>
      </c>
      <c r="T73" s="29">
        <f t="shared" si="5"/>
        <v>2463454</v>
      </c>
      <c r="U73" s="39">
        <v>0</v>
      </c>
      <c r="V73" s="27"/>
      <c r="W73" s="27"/>
      <c r="X73" s="26" t="s">
        <v>107</v>
      </c>
    </row>
    <row r="74" spans="1:24" s="36" customFormat="1" ht="65.5" customHeight="1" x14ac:dyDescent="0.2">
      <c r="A74" s="26">
        <f t="shared" ref="A74:A137" si="6">A73+1</f>
        <v>67</v>
      </c>
      <c r="B74" s="37"/>
      <c r="C74" s="31" t="s">
        <v>108</v>
      </c>
      <c r="D74" s="38" t="s">
        <v>96</v>
      </c>
      <c r="E74" s="32">
        <v>360480</v>
      </c>
      <c r="F74" s="32">
        <f>E74</f>
        <v>360480</v>
      </c>
      <c r="G74" s="26" t="s">
        <v>22</v>
      </c>
      <c r="H74" s="27">
        <v>0</v>
      </c>
      <c r="I74" s="26" t="s">
        <v>23</v>
      </c>
      <c r="J74" s="26" t="s">
        <v>23</v>
      </c>
      <c r="K74" s="26" t="s">
        <v>23</v>
      </c>
      <c r="L74" s="26" t="s">
        <v>23</v>
      </c>
      <c r="M74" s="30">
        <f t="shared" si="4"/>
        <v>4.7493294608977471E-3</v>
      </c>
      <c r="N74" s="30" t="e">
        <f t="shared" si="4"/>
        <v>#VALUE!</v>
      </c>
      <c r="O74" s="30">
        <f t="shared" si="4"/>
        <v>0</v>
      </c>
      <c r="P74" s="30" t="e">
        <f t="shared" si="3"/>
        <v>#VALUE!</v>
      </c>
      <c r="Q74" s="30" t="e">
        <f t="shared" si="3"/>
        <v>#VALUE!</v>
      </c>
      <c r="R74" s="30" t="e">
        <f t="shared" si="3"/>
        <v>#VALUE!</v>
      </c>
      <c r="S74" s="27">
        <v>0</v>
      </c>
      <c r="T74" s="29">
        <f t="shared" si="5"/>
        <v>0</v>
      </c>
      <c r="U74" s="39">
        <v>0</v>
      </c>
      <c r="V74" s="27"/>
      <c r="W74" s="27"/>
      <c r="X74" s="26"/>
    </row>
    <row r="75" spans="1:24" s="36" customFormat="1" ht="65.5" customHeight="1" x14ac:dyDescent="0.2">
      <c r="A75" s="26">
        <f t="shared" si="6"/>
        <v>68</v>
      </c>
      <c r="B75" s="37"/>
      <c r="C75" s="31" t="s">
        <v>109</v>
      </c>
      <c r="D75" s="38" t="s">
        <v>96</v>
      </c>
      <c r="E75" s="32">
        <v>300000</v>
      </c>
      <c r="F75" s="32">
        <v>300000</v>
      </c>
      <c r="G75" s="26" t="s">
        <v>22</v>
      </c>
      <c r="H75" s="27">
        <v>0</v>
      </c>
      <c r="I75" s="26" t="s">
        <v>23</v>
      </c>
      <c r="J75" s="26" t="s">
        <v>23</v>
      </c>
      <c r="K75" s="26" t="s">
        <v>23</v>
      </c>
      <c r="L75" s="26" t="s">
        <v>23</v>
      </c>
      <c r="M75" s="30">
        <f t="shared" si="4"/>
        <v>3.9525045446885381E-3</v>
      </c>
      <c r="N75" s="30" t="e">
        <f t="shared" si="4"/>
        <v>#VALUE!</v>
      </c>
      <c r="O75" s="30">
        <f t="shared" si="4"/>
        <v>0</v>
      </c>
      <c r="P75" s="30" t="e">
        <f t="shared" si="3"/>
        <v>#VALUE!</v>
      </c>
      <c r="Q75" s="30" t="e">
        <f t="shared" si="3"/>
        <v>#VALUE!</v>
      </c>
      <c r="R75" s="30" t="e">
        <f t="shared" si="3"/>
        <v>#VALUE!</v>
      </c>
      <c r="S75" s="27">
        <v>0</v>
      </c>
      <c r="T75" s="29">
        <f t="shared" si="5"/>
        <v>0</v>
      </c>
      <c r="U75" s="39">
        <v>0</v>
      </c>
      <c r="V75" s="27"/>
      <c r="W75" s="27"/>
      <c r="X75" s="26"/>
    </row>
    <row r="76" spans="1:24" s="36" customFormat="1" ht="65.5" customHeight="1" x14ac:dyDescent="0.2">
      <c r="A76" s="26">
        <f t="shared" si="6"/>
        <v>69</v>
      </c>
      <c r="B76" s="37"/>
      <c r="C76" s="31" t="s">
        <v>108</v>
      </c>
      <c r="D76" s="38" t="s">
        <v>96</v>
      </c>
      <c r="E76" s="32">
        <v>556000</v>
      </c>
      <c r="F76" s="29">
        <v>0</v>
      </c>
      <c r="G76" s="26" t="s">
        <v>22</v>
      </c>
      <c r="H76" s="27">
        <v>0</v>
      </c>
      <c r="I76" s="26" t="s">
        <v>23</v>
      </c>
      <c r="J76" s="26" t="s">
        <v>23</v>
      </c>
      <c r="K76" s="26" t="s">
        <v>23</v>
      </c>
      <c r="L76" s="26" t="s">
        <v>23</v>
      </c>
      <c r="M76" s="30">
        <f t="shared" si="4"/>
        <v>0</v>
      </c>
      <c r="N76" s="30" t="e">
        <f t="shared" si="4"/>
        <v>#VALUE!</v>
      </c>
      <c r="O76" s="30">
        <f t="shared" si="4"/>
        <v>0</v>
      </c>
      <c r="P76" s="30" t="e">
        <f t="shared" si="3"/>
        <v>#VALUE!</v>
      </c>
      <c r="Q76" s="30" t="e">
        <f t="shared" si="3"/>
        <v>#VALUE!</v>
      </c>
      <c r="R76" s="30" t="e">
        <f t="shared" si="3"/>
        <v>#VALUE!</v>
      </c>
      <c r="S76" s="27">
        <v>0</v>
      </c>
      <c r="T76" s="29">
        <f t="shared" si="5"/>
        <v>556000</v>
      </c>
      <c r="U76" s="39">
        <v>0</v>
      </c>
      <c r="V76" s="27"/>
      <c r="W76" s="27"/>
      <c r="X76" s="26" t="s">
        <v>24</v>
      </c>
    </row>
    <row r="77" spans="1:24" s="36" customFormat="1" ht="65.5" customHeight="1" x14ac:dyDescent="0.2">
      <c r="A77" s="26">
        <f t="shared" si="6"/>
        <v>70</v>
      </c>
      <c r="B77" s="37"/>
      <c r="C77" s="31" t="s">
        <v>110</v>
      </c>
      <c r="D77" s="38" t="s">
        <v>96</v>
      </c>
      <c r="E77" s="32">
        <v>208736</v>
      </c>
      <c r="F77" s="32">
        <f>E77</f>
        <v>208736</v>
      </c>
      <c r="G77" s="26" t="s">
        <v>22</v>
      </c>
      <c r="H77" s="27">
        <v>0</v>
      </c>
      <c r="I77" s="26" t="s">
        <v>23</v>
      </c>
      <c r="J77" s="26" t="s">
        <v>23</v>
      </c>
      <c r="K77" s="26" t="s">
        <v>23</v>
      </c>
      <c r="L77" s="26" t="s">
        <v>23</v>
      </c>
      <c r="M77" s="30">
        <f t="shared" si="4"/>
        <v>2.7500999621336889E-3</v>
      </c>
      <c r="N77" s="30" t="e">
        <f t="shared" si="4"/>
        <v>#VALUE!</v>
      </c>
      <c r="O77" s="30">
        <f t="shared" si="4"/>
        <v>0</v>
      </c>
      <c r="P77" s="30" t="e">
        <f t="shared" si="3"/>
        <v>#VALUE!</v>
      </c>
      <c r="Q77" s="30" t="e">
        <f t="shared" si="3"/>
        <v>#VALUE!</v>
      </c>
      <c r="R77" s="30" t="e">
        <f t="shared" si="3"/>
        <v>#VALUE!</v>
      </c>
      <c r="S77" s="27">
        <v>0</v>
      </c>
      <c r="T77" s="29">
        <f t="shared" si="5"/>
        <v>0</v>
      </c>
      <c r="U77" s="39">
        <v>0</v>
      </c>
      <c r="V77" s="27"/>
      <c r="W77" s="27"/>
      <c r="X77" s="26"/>
    </row>
    <row r="78" spans="1:24" s="36" customFormat="1" ht="65.5" customHeight="1" x14ac:dyDescent="0.2">
      <c r="A78" s="26">
        <f t="shared" si="6"/>
        <v>71</v>
      </c>
      <c r="B78" s="37"/>
      <c r="C78" s="31" t="s">
        <v>111</v>
      </c>
      <c r="D78" s="38" t="s">
        <v>96</v>
      </c>
      <c r="E78" s="32">
        <v>859982</v>
      </c>
      <c r="F78" s="32">
        <v>741364</v>
      </c>
      <c r="G78" s="26" t="s">
        <v>22</v>
      </c>
      <c r="H78" s="27">
        <v>0</v>
      </c>
      <c r="I78" s="26" t="s">
        <v>23</v>
      </c>
      <c r="J78" s="26" t="s">
        <v>23</v>
      </c>
      <c r="K78" s="26" t="s">
        <v>23</v>
      </c>
      <c r="L78" s="26" t="s">
        <v>23</v>
      </c>
      <c r="M78" s="30">
        <f t="shared" si="4"/>
        <v>9.7674819308949112E-3</v>
      </c>
      <c r="N78" s="30" t="e">
        <f t="shared" si="4"/>
        <v>#VALUE!</v>
      </c>
      <c r="O78" s="30">
        <f t="shared" si="4"/>
        <v>0</v>
      </c>
      <c r="P78" s="30" t="e">
        <f t="shared" si="3"/>
        <v>#VALUE!</v>
      </c>
      <c r="Q78" s="30" t="e">
        <f t="shared" si="3"/>
        <v>#VALUE!</v>
      </c>
      <c r="R78" s="30" t="e">
        <f t="shared" si="3"/>
        <v>#VALUE!</v>
      </c>
      <c r="S78" s="27">
        <v>0</v>
      </c>
      <c r="T78" s="29">
        <f t="shared" si="5"/>
        <v>118618</v>
      </c>
      <c r="U78" s="39">
        <v>0</v>
      </c>
      <c r="V78" s="27"/>
      <c r="W78" s="27"/>
      <c r="X78" s="35" t="s">
        <v>112</v>
      </c>
    </row>
    <row r="79" spans="1:24" s="36" customFormat="1" ht="65.5" customHeight="1" x14ac:dyDescent="0.2">
      <c r="A79" s="26">
        <f t="shared" si="6"/>
        <v>72</v>
      </c>
      <c r="B79" s="37"/>
      <c r="C79" s="31" t="s">
        <v>113</v>
      </c>
      <c r="D79" s="38" t="s">
        <v>96</v>
      </c>
      <c r="E79" s="32">
        <v>771516</v>
      </c>
      <c r="F79" s="32">
        <v>528809</v>
      </c>
      <c r="G79" s="26" t="s">
        <v>22</v>
      </c>
      <c r="H79" s="27">
        <v>0</v>
      </c>
      <c r="I79" s="26" t="s">
        <v>23</v>
      </c>
      <c r="J79" s="26" t="s">
        <v>23</v>
      </c>
      <c r="K79" s="26" t="s">
        <v>23</v>
      </c>
      <c r="L79" s="26" t="s">
        <v>23</v>
      </c>
      <c r="M79" s="30">
        <f t="shared" si="4"/>
        <v>6.9670665859073375E-3</v>
      </c>
      <c r="N79" s="30" t="e">
        <f t="shared" si="4"/>
        <v>#VALUE!</v>
      </c>
      <c r="O79" s="30">
        <f t="shared" si="4"/>
        <v>0</v>
      </c>
      <c r="P79" s="30" t="e">
        <f t="shared" si="3"/>
        <v>#VALUE!</v>
      </c>
      <c r="Q79" s="30" t="e">
        <f t="shared" si="3"/>
        <v>#VALUE!</v>
      </c>
      <c r="R79" s="30" t="e">
        <f t="shared" si="3"/>
        <v>#VALUE!</v>
      </c>
      <c r="S79" s="27">
        <v>0</v>
      </c>
      <c r="T79" s="29">
        <f t="shared" si="5"/>
        <v>242707</v>
      </c>
      <c r="U79" s="39">
        <v>0</v>
      </c>
      <c r="V79" s="27"/>
      <c r="W79" s="27"/>
      <c r="X79" s="26" t="s">
        <v>37</v>
      </c>
    </row>
    <row r="80" spans="1:24" s="36" customFormat="1" ht="65.5" customHeight="1" x14ac:dyDescent="0.2">
      <c r="A80" s="26">
        <f t="shared" si="6"/>
        <v>73</v>
      </c>
      <c r="B80" s="37"/>
      <c r="C80" s="31" t="s">
        <v>114</v>
      </c>
      <c r="D80" s="38" t="s">
        <v>96</v>
      </c>
      <c r="E80" s="32">
        <v>433305</v>
      </c>
      <c r="F80" s="32">
        <f>E80</f>
        <v>433305</v>
      </c>
      <c r="G80" s="26" t="s">
        <v>22</v>
      </c>
      <c r="H80" s="27">
        <v>0</v>
      </c>
      <c r="I80" s="26" t="s">
        <v>23</v>
      </c>
      <c r="J80" s="26" t="s">
        <v>23</v>
      </c>
      <c r="K80" s="26" t="s">
        <v>23</v>
      </c>
      <c r="L80" s="26" t="s">
        <v>23</v>
      </c>
      <c r="M80" s="30">
        <f t="shared" si="4"/>
        <v>5.7087999391208901E-3</v>
      </c>
      <c r="N80" s="30" t="e">
        <f t="shared" si="4"/>
        <v>#VALUE!</v>
      </c>
      <c r="O80" s="30">
        <f t="shared" si="4"/>
        <v>0</v>
      </c>
      <c r="P80" s="30" t="e">
        <f t="shared" si="3"/>
        <v>#VALUE!</v>
      </c>
      <c r="Q80" s="30" t="e">
        <f t="shared" si="3"/>
        <v>#VALUE!</v>
      </c>
      <c r="R80" s="30" t="e">
        <f t="shared" si="3"/>
        <v>#VALUE!</v>
      </c>
      <c r="S80" s="27">
        <v>0</v>
      </c>
      <c r="T80" s="29">
        <f t="shared" si="5"/>
        <v>0</v>
      </c>
      <c r="U80" s="39">
        <v>0</v>
      </c>
      <c r="V80" s="27"/>
      <c r="W80" s="27"/>
      <c r="X80" s="26"/>
    </row>
    <row r="81" spans="1:24" s="36" customFormat="1" ht="65.5" customHeight="1" x14ac:dyDescent="0.2">
      <c r="A81" s="26">
        <f t="shared" si="6"/>
        <v>74</v>
      </c>
      <c r="B81" s="37"/>
      <c r="C81" s="31" t="s">
        <v>115</v>
      </c>
      <c r="D81" s="38" t="s">
        <v>96</v>
      </c>
      <c r="E81" s="32">
        <v>433305</v>
      </c>
      <c r="F81" s="32">
        <f>E81</f>
        <v>433305</v>
      </c>
      <c r="G81" s="26" t="s">
        <v>22</v>
      </c>
      <c r="H81" s="27">
        <v>0</v>
      </c>
      <c r="I81" s="26" t="s">
        <v>23</v>
      </c>
      <c r="J81" s="26" t="s">
        <v>23</v>
      </c>
      <c r="K81" s="26" t="s">
        <v>23</v>
      </c>
      <c r="L81" s="26" t="s">
        <v>23</v>
      </c>
      <c r="M81" s="30">
        <f t="shared" si="4"/>
        <v>5.7087999391208901E-3</v>
      </c>
      <c r="N81" s="30" t="e">
        <f t="shared" si="4"/>
        <v>#VALUE!</v>
      </c>
      <c r="O81" s="30">
        <f t="shared" si="4"/>
        <v>0</v>
      </c>
      <c r="P81" s="30" t="e">
        <f t="shared" si="3"/>
        <v>#VALUE!</v>
      </c>
      <c r="Q81" s="30" t="e">
        <f t="shared" si="3"/>
        <v>#VALUE!</v>
      </c>
      <c r="R81" s="30" t="e">
        <f t="shared" si="3"/>
        <v>#VALUE!</v>
      </c>
      <c r="S81" s="27">
        <v>0</v>
      </c>
      <c r="T81" s="29">
        <f t="shared" si="5"/>
        <v>0</v>
      </c>
      <c r="U81" s="39">
        <v>0</v>
      </c>
      <c r="V81" s="27"/>
      <c r="W81" s="27"/>
      <c r="X81" s="26"/>
    </row>
    <row r="82" spans="1:24" s="36" customFormat="1" ht="65.5" customHeight="1" x14ac:dyDescent="0.2">
      <c r="A82" s="26">
        <f t="shared" si="6"/>
        <v>75</v>
      </c>
      <c r="B82" s="37"/>
      <c r="C82" s="31" t="s">
        <v>116</v>
      </c>
      <c r="D82" s="38" t="s">
        <v>96</v>
      </c>
      <c r="E82" s="32">
        <v>410000</v>
      </c>
      <c r="F82" s="32">
        <f>E82</f>
        <v>410000</v>
      </c>
      <c r="G82" s="26" t="s">
        <v>22</v>
      </c>
      <c r="H82" s="27">
        <v>0</v>
      </c>
      <c r="I82" s="26" t="s">
        <v>23</v>
      </c>
      <c r="J82" s="26" t="s">
        <v>23</v>
      </c>
      <c r="K82" s="26" t="s">
        <v>23</v>
      </c>
      <c r="L82" s="26" t="s">
        <v>23</v>
      </c>
      <c r="M82" s="30">
        <f t="shared" si="4"/>
        <v>5.4017562110743357E-3</v>
      </c>
      <c r="N82" s="30" t="e">
        <f t="shared" si="4"/>
        <v>#VALUE!</v>
      </c>
      <c r="O82" s="30">
        <f t="shared" si="4"/>
        <v>0</v>
      </c>
      <c r="P82" s="30" t="e">
        <f t="shared" si="3"/>
        <v>#VALUE!</v>
      </c>
      <c r="Q82" s="30" t="e">
        <f t="shared" si="3"/>
        <v>#VALUE!</v>
      </c>
      <c r="R82" s="30" t="e">
        <f t="shared" si="3"/>
        <v>#VALUE!</v>
      </c>
      <c r="S82" s="27">
        <v>0</v>
      </c>
      <c r="T82" s="29">
        <f t="shared" si="5"/>
        <v>0</v>
      </c>
      <c r="U82" s="39">
        <v>0</v>
      </c>
      <c r="V82" s="27"/>
      <c r="W82" s="27"/>
      <c r="X82" s="26"/>
    </row>
    <row r="83" spans="1:24" s="36" customFormat="1" ht="65.5" customHeight="1" x14ac:dyDescent="0.2">
      <c r="A83" s="26">
        <f t="shared" si="6"/>
        <v>76</v>
      </c>
      <c r="B83" s="37"/>
      <c r="C83" s="31" t="s">
        <v>117</v>
      </c>
      <c r="D83" s="38" t="s">
        <v>96</v>
      </c>
      <c r="E83" s="32">
        <v>1724800</v>
      </c>
      <c r="F83" s="32">
        <v>1540000</v>
      </c>
      <c r="G83" s="26" t="s">
        <v>22</v>
      </c>
      <c r="H83" s="27">
        <v>0</v>
      </c>
      <c r="I83" s="26" t="s">
        <v>23</v>
      </c>
      <c r="J83" s="26" t="s">
        <v>23</v>
      </c>
      <c r="K83" s="26" t="s">
        <v>23</v>
      </c>
      <c r="L83" s="26" t="s">
        <v>23</v>
      </c>
      <c r="M83" s="30">
        <f t="shared" si="4"/>
        <v>2.0289523329401163E-2</v>
      </c>
      <c r="N83" s="30" t="e">
        <f t="shared" si="4"/>
        <v>#VALUE!</v>
      </c>
      <c r="O83" s="30">
        <f t="shared" si="4"/>
        <v>0</v>
      </c>
      <c r="P83" s="30" t="e">
        <f t="shared" si="3"/>
        <v>#VALUE!</v>
      </c>
      <c r="Q83" s="30" t="e">
        <f t="shared" si="3"/>
        <v>#VALUE!</v>
      </c>
      <c r="R83" s="30" t="e">
        <f t="shared" si="3"/>
        <v>#VALUE!</v>
      </c>
      <c r="S83" s="27">
        <v>0</v>
      </c>
      <c r="T83" s="29">
        <f t="shared" si="5"/>
        <v>184800</v>
      </c>
      <c r="U83" s="39">
        <v>0</v>
      </c>
      <c r="V83" s="27"/>
      <c r="W83" s="27"/>
      <c r="X83" s="35" t="s">
        <v>118</v>
      </c>
    </row>
    <row r="84" spans="1:24" s="36" customFormat="1" ht="65.5" customHeight="1" x14ac:dyDescent="0.2">
      <c r="A84" s="26">
        <f t="shared" si="6"/>
        <v>77</v>
      </c>
      <c r="B84" s="37"/>
      <c r="C84" s="31" t="s">
        <v>119</v>
      </c>
      <c r="D84" s="38" t="s">
        <v>96</v>
      </c>
      <c r="E84" s="32">
        <v>1060109</v>
      </c>
      <c r="F84" s="32">
        <v>719939</v>
      </c>
      <c r="G84" s="26" t="s">
        <v>22</v>
      </c>
      <c r="H84" s="27">
        <v>0</v>
      </c>
      <c r="I84" s="26" t="s">
        <v>23</v>
      </c>
      <c r="J84" s="26" t="s">
        <v>23</v>
      </c>
      <c r="K84" s="26" t="s">
        <v>23</v>
      </c>
      <c r="L84" s="26" t="s">
        <v>23</v>
      </c>
      <c r="M84" s="30">
        <f t="shared" si="4"/>
        <v>9.4852072313284051E-3</v>
      </c>
      <c r="N84" s="30" t="e">
        <f t="shared" si="4"/>
        <v>#VALUE!</v>
      </c>
      <c r="O84" s="30">
        <f t="shared" si="4"/>
        <v>0</v>
      </c>
      <c r="P84" s="30" t="e">
        <f t="shared" si="3"/>
        <v>#VALUE!</v>
      </c>
      <c r="Q84" s="30" t="e">
        <f t="shared" si="3"/>
        <v>#VALUE!</v>
      </c>
      <c r="R84" s="30" t="e">
        <f t="shared" si="3"/>
        <v>#VALUE!</v>
      </c>
      <c r="S84" s="27">
        <v>0</v>
      </c>
      <c r="T84" s="29">
        <f t="shared" si="5"/>
        <v>340170</v>
      </c>
      <c r="U84" s="39">
        <v>0</v>
      </c>
      <c r="V84" s="27"/>
      <c r="W84" s="27"/>
      <c r="X84" s="26" t="s">
        <v>37</v>
      </c>
    </row>
    <row r="85" spans="1:24" s="36" customFormat="1" ht="65.5" customHeight="1" x14ac:dyDescent="0.2">
      <c r="A85" s="26">
        <f t="shared" si="6"/>
        <v>78</v>
      </c>
      <c r="B85" s="37"/>
      <c r="C85" s="31" t="s">
        <v>120</v>
      </c>
      <c r="D85" s="38" t="s">
        <v>96</v>
      </c>
      <c r="E85" s="40">
        <v>827037</v>
      </c>
      <c r="F85" s="32">
        <v>546704</v>
      </c>
      <c r="G85" s="26" t="s">
        <v>22</v>
      </c>
      <c r="H85" s="27">
        <v>0</v>
      </c>
      <c r="I85" s="26" t="s">
        <v>23</v>
      </c>
      <c r="J85" s="26" t="s">
        <v>23</v>
      </c>
      <c r="K85" s="26" t="s">
        <v>23</v>
      </c>
      <c r="L85" s="26" t="s">
        <v>23</v>
      </c>
      <c r="M85" s="30">
        <f t="shared" si="4"/>
        <v>7.2028334819980088E-3</v>
      </c>
      <c r="N85" s="30" t="e">
        <f t="shared" si="4"/>
        <v>#VALUE!</v>
      </c>
      <c r="O85" s="30">
        <f t="shared" si="4"/>
        <v>0</v>
      </c>
      <c r="P85" s="30" t="e">
        <f t="shared" si="3"/>
        <v>#VALUE!</v>
      </c>
      <c r="Q85" s="30" t="e">
        <f t="shared" si="3"/>
        <v>#VALUE!</v>
      </c>
      <c r="R85" s="30" t="e">
        <f t="shared" si="3"/>
        <v>#VALUE!</v>
      </c>
      <c r="S85" s="27">
        <v>0</v>
      </c>
      <c r="T85" s="29">
        <f t="shared" si="5"/>
        <v>280333</v>
      </c>
      <c r="U85" s="39">
        <v>0</v>
      </c>
      <c r="V85" s="27"/>
      <c r="W85" s="27"/>
      <c r="X85" s="35" t="s">
        <v>121</v>
      </c>
    </row>
    <row r="86" spans="1:24" s="36" customFormat="1" ht="65.5" customHeight="1" x14ac:dyDescent="0.2">
      <c r="A86" s="26">
        <f t="shared" si="6"/>
        <v>79</v>
      </c>
      <c r="B86" s="37"/>
      <c r="C86" s="31" t="s">
        <v>122</v>
      </c>
      <c r="D86" s="38" t="s">
        <v>96</v>
      </c>
      <c r="E86" s="32">
        <v>556000</v>
      </c>
      <c r="F86" s="29">
        <v>0</v>
      </c>
      <c r="G86" s="26" t="s">
        <v>22</v>
      </c>
      <c r="H86" s="27">
        <v>0</v>
      </c>
      <c r="I86" s="26" t="s">
        <v>23</v>
      </c>
      <c r="J86" s="26" t="s">
        <v>23</v>
      </c>
      <c r="K86" s="26" t="s">
        <v>23</v>
      </c>
      <c r="L86" s="26" t="s">
        <v>23</v>
      </c>
      <c r="M86" s="30">
        <f t="shared" si="4"/>
        <v>0</v>
      </c>
      <c r="N86" s="30" t="e">
        <f t="shared" si="4"/>
        <v>#VALUE!</v>
      </c>
      <c r="O86" s="30">
        <f t="shared" si="4"/>
        <v>0</v>
      </c>
      <c r="P86" s="30" t="e">
        <f t="shared" si="3"/>
        <v>#VALUE!</v>
      </c>
      <c r="Q86" s="30" t="e">
        <f t="shared" si="3"/>
        <v>#VALUE!</v>
      </c>
      <c r="R86" s="30" t="e">
        <f t="shared" si="3"/>
        <v>#VALUE!</v>
      </c>
      <c r="S86" s="27">
        <v>0</v>
      </c>
      <c r="T86" s="29">
        <f t="shared" si="5"/>
        <v>556000</v>
      </c>
      <c r="U86" s="39">
        <v>0</v>
      </c>
      <c r="V86" s="27"/>
      <c r="W86" s="27"/>
      <c r="X86" s="26" t="s">
        <v>24</v>
      </c>
    </row>
    <row r="87" spans="1:24" s="36" customFormat="1" ht="65.5" customHeight="1" x14ac:dyDescent="0.2">
      <c r="A87" s="26">
        <f t="shared" si="6"/>
        <v>80</v>
      </c>
      <c r="B87" s="37"/>
      <c r="C87" s="31" t="s">
        <v>122</v>
      </c>
      <c r="D87" s="38" t="s">
        <v>96</v>
      </c>
      <c r="E87" s="32">
        <v>360480</v>
      </c>
      <c r="F87" s="32">
        <f>E87</f>
        <v>360480</v>
      </c>
      <c r="G87" s="26" t="s">
        <v>22</v>
      </c>
      <c r="H87" s="27">
        <v>0</v>
      </c>
      <c r="I87" s="26" t="s">
        <v>23</v>
      </c>
      <c r="J87" s="26" t="s">
        <v>23</v>
      </c>
      <c r="K87" s="26" t="s">
        <v>23</v>
      </c>
      <c r="L87" s="26" t="s">
        <v>23</v>
      </c>
      <c r="M87" s="30">
        <f t="shared" si="4"/>
        <v>4.7493294608977471E-3</v>
      </c>
      <c r="N87" s="30" t="e">
        <f t="shared" si="4"/>
        <v>#VALUE!</v>
      </c>
      <c r="O87" s="30">
        <f t="shared" si="4"/>
        <v>0</v>
      </c>
      <c r="P87" s="30" t="e">
        <f t="shared" si="3"/>
        <v>#VALUE!</v>
      </c>
      <c r="Q87" s="30" t="e">
        <f t="shared" si="3"/>
        <v>#VALUE!</v>
      </c>
      <c r="R87" s="30" t="e">
        <f t="shared" si="3"/>
        <v>#VALUE!</v>
      </c>
      <c r="S87" s="27">
        <v>0</v>
      </c>
      <c r="T87" s="29">
        <f t="shared" si="5"/>
        <v>0</v>
      </c>
      <c r="U87" s="39">
        <v>0</v>
      </c>
      <c r="V87" s="27"/>
      <c r="W87" s="27"/>
      <c r="X87" s="26"/>
    </row>
    <row r="88" spans="1:24" s="36" customFormat="1" ht="65.5" customHeight="1" x14ac:dyDescent="0.2">
      <c r="A88" s="26">
        <f t="shared" si="6"/>
        <v>81</v>
      </c>
      <c r="B88" s="37"/>
      <c r="C88" s="42" t="s">
        <v>123</v>
      </c>
      <c r="D88" s="38" t="s">
        <v>96</v>
      </c>
      <c r="E88" s="32">
        <v>2984029</v>
      </c>
      <c r="F88" s="32">
        <v>2260628</v>
      </c>
      <c r="G88" s="26" t="s">
        <v>22</v>
      </c>
      <c r="H88" s="27">
        <v>0</v>
      </c>
      <c r="I88" s="26" t="s">
        <v>23</v>
      </c>
      <c r="J88" s="26" t="s">
        <v>23</v>
      </c>
      <c r="K88" s="26" t="s">
        <v>23</v>
      </c>
      <c r="L88" s="26" t="s">
        <v>23</v>
      </c>
      <c r="M88" s="30">
        <f t="shared" si="4"/>
        <v>2.9783808146167202E-2</v>
      </c>
      <c r="N88" s="30" t="e">
        <f t="shared" si="4"/>
        <v>#VALUE!</v>
      </c>
      <c r="O88" s="30">
        <f t="shared" si="4"/>
        <v>0</v>
      </c>
      <c r="P88" s="30" t="e">
        <f t="shared" si="3"/>
        <v>#VALUE!</v>
      </c>
      <c r="Q88" s="30" t="e">
        <f t="shared" si="3"/>
        <v>#VALUE!</v>
      </c>
      <c r="R88" s="30" t="e">
        <f t="shared" si="3"/>
        <v>#VALUE!</v>
      </c>
      <c r="S88" s="27">
        <v>0</v>
      </c>
      <c r="T88" s="29">
        <f t="shared" si="5"/>
        <v>723401</v>
      </c>
      <c r="U88" s="39">
        <v>0</v>
      </c>
      <c r="V88" s="27"/>
      <c r="W88" s="27"/>
      <c r="X88" s="26" t="s">
        <v>37</v>
      </c>
    </row>
    <row r="89" spans="1:24" s="36" customFormat="1" ht="65.5" customHeight="1" x14ac:dyDescent="0.2">
      <c r="A89" s="26">
        <f t="shared" si="6"/>
        <v>82</v>
      </c>
      <c r="B89" s="37"/>
      <c r="C89" s="31" t="s">
        <v>124</v>
      </c>
      <c r="D89" s="38" t="s">
        <v>96</v>
      </c>
      <c r="E89" s="32">
        <v>1650206</v>
      </c>
      <c r="F89" s="32">
        <v>1422591</v>
      </c>
      <c r="G89" s="26" t="s">
        <v>22</v>
      </c>
      <c r="H89" s="27">
        <v>0</v>
      </c>
      <c r="I89" s="26" t="s">
        <v>23</v>
      </c>
      <c r="J89" s="26" t="s">
        <v>23</v>
      </c>
      <c r="K89" s="26" t="s">
        <v>23</v>
      </c>
      <c r="L89" s="26" t="s">
        <v>23</v>
      </c>
      <c r="M89" s="30">
        <f t="shared" si="4"/>
        <v>1.8742657975776705E-2</v>
      </c>
      <c r="N89" s="30" t="e">
        <f t="shared" si="4"/>
        <v>#VALUE!</v>
      </c>
      <c r="O89" s="30">
        <f t="shared" si="4"/>
        <v>0</v>
      </c>
      <c r="P89" s="30" t="e">
        <f t="shared" si="3"/>
        <v>#VALUE!</v>
      </c>
      <c r="Q89" s="30" t="e">
        <f t="shared" si="3"/>
        <v>#VALUE!</v>
      </c>
      <c r="R89" s="30" t="e">
        <f t="shared" si="3"/>
        <v>#VALUE!</v>
      </c>
      <c r="S89" s="27">
        <v>0</v>
      </c>
      <c r="T89" s="29">
        <f t="shared" si="5"/>
        <v>227615</v>
      </c>
      <c r="U89" s="39">
        <v>0</v>
      </c>
      <c r="V89" s="27"/>
      <c r="W89" s="27"/>
      <c r="X89" s="26" t="s">
        <v>37</v>
      </c>
    </row>
    <row r="90" spans="1:24" s="36" customFormat="1" ht="91.5" customHeight="1" x14ac:dyDescent="0.2">
      <c r="A90" s="26">
        <f t="shared" si="6"/>
        <v>83</v>
      </c>
      <c r="B90" s="37"/>
      <c r="C90" s="31" t="s">
        <v>125</v>
      </c>
      <c r="D90" s="38" t="s">
        <v>96</v>
      </c>
      <c r="E90" s="32">
        <v>365000</v>
      </c>
      <c r="F90" s="29">
        <v>0</v>
      </c>
      <c r="G90" s="26" t="s">
        <v>22</v>
      </c>
      <c r="H90" s="27">
        <v>0</v>
      </c>
      <c r="I90" s="26" t="s">
        <v>23</v>
      </c>
      <c r="J90" s="26" t="s">
        <v>23</v>
      </c>
      <c r="K90" s="26" t="s">
        <v>23</v>
      </c>
      <c r="L90" s="26" t="s">
        <v>23</v>
      </c>
      <c r="M90" s="30">
        <f t="shared" si="4"/>
        <v>0</v>
      </c>
      <c r="N90" s="30" t="e">
        <f t="shared" si="4"/>
        <v>#VALUE!</v>
      </c>
      <c r="O90" s="30">
        <f t="shared" si="4"/>
        <v>0</v>
      </c>
      <c r="P90" s="30" t="e">
        <f t="shared" si="3"/>
        <v>#VALUE!</v>
      </c>
      <c r="Q90" s="30" t="e">
        <f t="shared" si="3"/>
        <v>#VALUE!</v>
      </c>
      <c r="R90" s="30" t="e">
        <f t="shared" si="3"/>
        <v>#VALUE!</v>
      </c>
      <c r="S90" s="27">
        <v>0</v>
      </c>
      <c r="T90" s="29">
        <f t="shared" si="5"/>
        <v>365000</v>
      </c>
      <c r="U90" s="39">
        <v>0</v>
      </c>
      <c r="V90" s="27"/>
      <c r="W90" s="27"/>
      <c r="X90" s="35" t="s">
        <v>126</v>
      </c>
    </row>
    <row r="91" spans="1:24" s="36" customFormat="1" ht="65.5" customHeight="1" x14ac:dyDescent="0.2">
      <c r="A91" s="26">
        <f t="shared" si="6"/>
        <v>84</v>
      </c>
      <c r="B91" s="37"/>
      <c r="C91" s="31" t="s">
        <v>127</v>
      </c>
      <c r="D91" s="38" t="s">
        <v>96</v>
      </c>
      <c r="E91" s="32">
        <v>355618</v>
      </c>
      <c r="F91" s="32">
        <f>E91</f>
        <v>355618</v>
      </c>
      <c r="G91" s="26" t="s">
        <v>22</v>
      </c>
      <c r="H91" s="27">
        <v>0</v>
      </c>
      <c r="I91" s="26" t="s">
        <v>23</v>
      </c>
      <c r="J91" s="26" t="s">
        <v>23</v>
      </c>
      <c r="K91" s="26" t="s">
        <v>23</v>
      </c>
      <c r="L91" s="26" t="s">
        <v>23</v>
      </c>
      <c r="M91" s="30">
        <f t="shared" si="4"/>
        <v>4.6852725372434952E-3</v>
      </c>
      <c r="N91" s="30" t="e">
        <f t="shared" si="4"/>
        <v>#VALUE!</v>
      </c>
      <c r="O91" s="30">
        <f t="shared" si="4"/>
        <v>0</v>
      </c>
      <c r="P91" s="30" t="e">
        <f t="shared" si="3"/>
        <v>#VALUE!</v>
      </c>
      <c r="Q91" s="30" t="e">
        <f t="shared" si="3"/>
        <v>#VALUE!</v>
      </c>
      <c r="R91" s="30" t="e">
        <f t="shared" si="3"/>
        <v>#VALUE!</v>
      </c>
      <c r="S91" s="27">
        <v>0</v>
      </c>
      <c r="T91" s="29">
        <f t="shared" si="5"/>
        <v>0</v>
      </c>
      <c r="U91" s="39">
        <v>0</v>
      </c>
      <c r="V91" s="27"/>
      <c r="W91" s="27"/>
      <c r="X91" s="26"/>
    </row>
    <row r="92" spans="1:24" s="36" customFormat="1" ht="65.5" customHeight="1" x14ac:dyDescent="0.2">
      <c r="A92" s="26">
        <f t="shared" si="6"/>
        <v>85</v>
      </c>
      <c r="B92" s="37"/>
      <c r="C92" s="31" t="s">
        <v>128</v>
      </c>
      <c r="D92" s="38" t="s">
        <v>96</v>
      </c>
      <c r="E92" s="32">
        <v>311750</v>
      </c>
      <c r="F92" s="32">
        <f>E92</f>
        <v>311750</v>
      </c>
      <c r="G92" s="26" t="s">
        <v>22</v>
      </c>
      <c r="H92" s="27">
        <v>0</v>
      </c>
      <c r="I92" s="26" t="s">
        <v>23</v>
      </c>
      <c r="J92" s="26" t="s">
        <v>23</v>
      </c>
      <c r="K92" s="26" t="s">
        <v>23</v>
      </c>
      <c r="L92" s="26" t="s">
        <v>23</v>
      </c>
      <c r="M92" s="30">
        <f t="shared" si="4"/>
        <v>4.1073109726888395E-3</v>
      </c>
      <c r="N92" s="30" t="e">
        <f t="shared" si="4"/>
        <v>#VALUE!</v>
      </c>
      <c r="O92" s="30">
        <f t="shared" si="4"/>
        <v>0</v>
      </c>
      <c r="P92" s="30" t="e">
        <f t="shared" si="3"/>
        <v>#VALUE!</v>
      </c>
      <c r="Q92" s="30" t="e">
        <f t="shared" si="3"/>
        <v>#VALUE!</v>
      </c>
      <c r="R92" s="30" t="e">
        <f t="shared" si="3"/>
        <v>#VALUE!</v>
      </c>
      <c r="S92" s="27">
        <v>0</v>
      </c>
      <c r="T92" s="29">
        <f t="shared" si="5"/>
        <v>0</v>
      </c>
      <c r="U92" s="39">
        <v>0</v>
      </c>
      <c r="V92" s="27"/>
      <c r="W92" s="27"/>
      <c r="X92" s="26"/>
    </row>
    <row r="93" spans="1:24" s="36" customFormat="1" ht="65.5" customHeight="1" x14ac:dyDescent="0.2">
      <c r="A93" s="26">
        <f t="shared" si="6"/>
        <v>86</v>
      </c>
      <c r="B93" s="37"/>
      <c r="C93" s="31" t="s">
        <v>129</v>
      </c>
      <c r="D93" s="38" t="s">
        <v>96</v>
      </c>
      <c r="E93" s="32">
        <v>700443</v>
      </c>
      <c r="F93" s="29">
        <v>0</v>
      </c>
      <c r="G93" s="26" t="s">
        <v>22</v>
      </c>
      <c r="H93" s="27">
        <v>0</v>
      </c>
      <c r="I93" s="26" t="s">
        <v>23</v>
      </c>
      <c r="J93" s="26" t="s">
        <v>23</v>
      </c>
      <c r="K93" s="26" t="s">
        <v>23</v>
      </c>
      <c r="L93" s="26" t="s">
        <v>23</v>
      </c>
      <c r="M93" s="30">
        <f t="shared" si="4"/>
        <v>0</v>
      </c>
      <c r="N93" s="30" t="e">
        <f t="shared" si="4"/>
        <v>#VALUE!</v>
      </c>
      <c r="O93" s="30">
        <f t="shared" si="4"/>
        <v>0</v>
      </c>
      <c r="P93" s="30" t="e">
        <f t="shared" si="3"/>
        <v>#VALUE!</v>
      </c>
      <c r="Q93" s="30" t="e">
        <f t="shared" si="3"/>
        <v>#VALUE!</v>
      </c>
      <c r="R93" s="30" t="e">
        <f t="shared" si="3"/>
        <v>#VALUE!</v>
      </c>
      <c r="S93" s="27">
        <v>0</v>
      </c>
      <c r="T93" s="29">
        <f t="shared" si="5"/>
        <v>700443</v>
      </c>
      <c r="U93" s="39">
        <v>0</v>
      </c>
      <c r="V93" s="27"/>
      <c r="W93" s="27"/>
      <c r="X93" s="26" t="s">
        <v>24</v>
      </c>
    </row>
    <row r="94" spans="1:24" s="36" customFormat="1" ht="65.5" customHeight="1" x14ac:dyDescent="0.2">
      <c r="A94" s="26">
        <f t="shared" si="6"/>
        <v>87</v>
      </c>
      <c r="B94" s="37"/>
      <c r="C94" s="31" t="s">
        <v>130</v>
      </c>
      <c r="D94" s="38" t="s">
        <v>96</v>
      </c>
      <c r="E94" s="32">
        <v>725769</v>
      </c>
      <c r="F94" s="32">
        <f>E94</f>
        <v>725769</v>
      </c>
      <c r="G94" s="26" t="s">
        <v>22</v>
      </c>
      <c r="H94" s="27">
        <v>0</v>
      </c>
      <c r="I94" s="26" t="s">
        <v>23</v>
      </c>
      <c r="J94" s="26" t="s">
        <v>23</v>
      </c>
      <c r="K94" s="26" t="s">
        <v>23</v>
      </c>
      <c r="L94" s="26" t="s">
        <v>23</v>
      </c>
      <c r="M94" s="30">
        <f t="shared" si="4"/>
        <v>9.5620175696468513E-3</v>
      </c>
      <c r="N94" s="30" t="e">
        <f t="shared" si="4"/>
        <v>#VALUE!</v>
      </c>
      <c r="O94" s="30">
        <f t="shared" si="4"/>
        <v>0</v>
      </c>
      <c r="P94" s="30" t="e">
        <f t="shared" si="3"/>
        <v>#VALUE!</v>
      </c>
      <c r="Q94" s="30" t="e">
        <f t="shared" si="3"/>
        <v>#VALUE!</v>
      </c>
      <c r="R94" s="30" t="e">
        <f t="shared" si="3"/>
        <v>#VALUE!</v>
      </c>
      <c r="S94" s="27">
        <v>0</v>
      </c>
      <c r="T94" s="29">
        <f t="shared" si="5"/>
        <v>0</v>
      </c>
      <c r="U94" s="39">
        <v>0</v>
      </c>
      <c r="V94" s="27"/>
      <c r="W94" s="27"/>
      <c r="X94" s="26"/>
    </row>
    <row r="95" spans="1:24" s="36" customFormat="1" ht="65.5" customHeight="1" x14ac:dyDescent="0.2">
      <c r="A95" s="26">
        <f t="shared" si="6"/>
        <v>88</v>
      </c>
      <c r="B95" s="37"/>
      <c r="C95" s="31" t="s">
        <v>131</v>
      </c>
      <c r="D95" s="38" t="s">
        <v>96</v>
      </c>
      <c r="E95" s="32">
        <v>466255</v>
      </c>
      <c r="F95" s="29">
        <v>0</v>
      </c>
      <c r="G95" s="26" t="s">
        <v>22</v>
      </c>
      <c r="H95" s="27">
        <v>0</v>
      </c>
      <c r="I95" s="26" t="s">
        <v>23</v>
      </c>
      <c r="J95" s="26" t="s">
        <v>23</v>
      </c>
      <c r="K95" s="26" t="s">
        <v>23</v>
      </c>
      <c r="L95" s="26" t="s">
        <v>23</v>
      </c>
      <c r="M95" s="30">
        <f t="shared" si="4"/>
        <v>0</v>
      </c>
      <c r="N95" s="30" t="e">
        <f t="shared" si="4"/>
        <v>#VALUE!</v>
      </c>
      <c r="O95" s="30">
        <f t="shared" si="4"/>
        <v>0</v>
      </c>
      <c r="P95" s="30" t="e">
        <f t="shared" si="3"/>
        <v>#VALUE!</v>
      </c>
      <c r="Q95" s="30" t="e">
        <f t="shared" si="3"/>
        <v>#VALUE!</v>
      </c>
      <c r="R95" s="30" t="e">
        <f t="shared" si="3"/>
        <v>#VALUE!</v>
      </c>
      <c r="S95" s="27">
        <v>0</v>
      </c>
      <c r="T95" s="29">
        <f t="shared" si="5"/>
        <v>466255</v>
      </c>
      <c r="U95" s="39">
        <v>0</v>
      </c>
      <c r="V95" s="27"/>
      <c r="W95" s="27"/>
      <c r="X95" s="26" t="s">
        <v>24</v>
      </c>
    </row>
    <row r="96" spans="1:24" s="36" customFormat="1" ht="65.5" customHeight="1" x14ac:dyDescent="0.2">
      <c r="A96" s="26">
        <f t="shared" si="6"/>
        <v>89</v>
      </c>
      <c r="B96" s="37"/>
      <c r="C96" s="31" t="s">
        <v>132</v>
      </c>
      <c r="D96" s="38" t="s">
        <v>96</v>
      </c>
      <c r="E96" s="32">
        <v>276794</v>
      </c>
      <c r="F96" s="32">
        <f>E96</f>
        <v>276794</v>
      </c>
      <c r="G96" s="26" t="s">
        <v>22</v>
      </c>
      <c r="H96" s="27">
        <v>0</v>
      </c>
      <c r="I96" s="26" t="s">
        <v>23</v>
      </c>
      <c r="J96" s="26" t="s">
        <v>23</v>
      </c>
      <c r="K96" s="26" t="s">
        <v>23</v>
      </c>
      <c r="L96" s="26" t="s">
        <v>23</v>
      </c>
      <c r="M96" s="30">
        <f t="shared" si="4"/>
        <v>3.6467651431417308E-3</v>
      </c>
      <c r="N96" s="30" t="e">
        <f t="shared" si="4"/>
        <v>#VALUE!</v>
      </c>
      <c r="O96" s="30">
        <f t="shared" si="4"/>
        <v>0</v>
      </c>
      <c r="P96" s="30" t="e">
        <f t="shared" si="3"/>
        <v>#VALUE!</v>
      </c>
      <c r="Q96" s="30" t="e">
        <f t="shared" si="3"/>
        <v>#VALUE!</v>
      </c>
      <c r="R96" s="30" t="e">
        <f t="shared" si="3"/>
        <v>#VALUE!</v>
      </c>
      <c r="S96" s="27">
        <v>0</v>
      </c>
      <c r="T96" s="29">
        <f t="shared" si="5"/>
        <v>0</v>
      </c>
      <c r="U96" s="39">
        <v>0</v>
      </c>
      <c r="V96" s="27"/>
      <c r="W96" s="27"/>
      <c r="X96" s="26"/>
    </row>
    <row r="97" spans="1:24" s="36" customFormat="1" ht="65.5" customHeight="1" x14ac:dyDescent="0.2">
      <c r="A97" s="26">
        <f t="shared" si="6"/>
        <v>90</v>
      </c>
      <c r="B97" s="37"/>
      <c r="C97" s="31" t="s">
        <v>133</v>
      </c>
      <c r="D97" s="38" t="s">
        <v>96</v>
      </c>
      <c r="E97" s="32">
        <v>336878</v>
      </c>
      <c r="F97" s="32">
        <v>292091</v>
      </c>
      <c r="G97" s="26" t="s">
        <v>22</v>
      </c>
      <c r="H97" s="27">
        <v>0</v>
      </c>
      <c r="I97" s="26" t="s">
        <v>23</v>
      </c>
      <c r="J97" s="26" t="s">
        <v>23</v>
      </c>
      <c r="K97" s="26" t="s">
        <v>23</v>
      </c>
      <c r="L97" s="26" t="s">
        <v>23</v>
      </c>
      <c r="M97" s="30">
        <f t="shared" si="4"/>
        <v>3.8483033498753995E-3</v>
      </c>
      <c r="N97" s="30" t="e">
        <f t="shared" si="4"/>
        <v>#VALUE!</v>
      </c>
      <c r="O97" s="30">
        <f t="shared" si="4"/>
        <v>0</v>
      </c>
      <c r="P97" s="30" t="e">
        <f t="shared" si="3"/>
        <v>#VALUE!</v>
      </c>
      <c r="Q97" s="30" t="e">
        <f t="shared" si="3"/>
        <v>#VALUE!</v>
      </c>
      <c r="R97" s="30" t="e">
        <f t="shared" si="3"/>
        <v>#VALUE!</v>
      </c>
      <c r="S97" s="27">
        <v>0</v>
      </c>
      <c r="T97" s="29">
        <f t="shared" si="5"/>
        <v>44787</v>
      </c>
      <c r="U97" s="39">
        <v>0</v>
      </c>
      <c r="V97" s="27"/>
      <c r="W97" s="27"/>
      <c r="X97" s="26" t="s">
        <v>37</v>
      </c>
    </row>
    <row r="98" spans="1:24" s="36" customFormat="1" ht="65.5" customHeight="1" x14ac:dyDescent="0.2">
      <c r="A98" s="26">
        <f t="shared" si="6"/>
        <v>91</v>
      </c>
      <c r="B98" s="37"/>
      <c r="C98" s="31" t="s">
        <v>134</v>
      </c>
      <c r="D98" s="38" t="s">
        <v>96</v>
      </c>
      <c r="E98" s="32">
        <v>2863440</v>
      </c>
      <c r="F98" s="32">
        <v>2214000</v>
      </c>
      <c r="G98" s="26" t="s">
        <v>22</v>
      </c>
      <c r="H98" s="27">
        <v>0</v>
      </c>
      <c r="I98" s="26" t="s">
        <v>23</v>
      </c>
      <c r="J98" s="26" t="s">
        <v>23</v>
      </c>
      <c r="K98" s="26" t="s">
        <v>23</v>
      </c>
      <c r="L98" s="26" t="s">
        <v>23</v>
      </c>
      <c r="M98" s="30">
        <f t="shared" si="4"/>
        <v>2.9169483539801411E-2</v>
      </c>
      <c r="N98" s="30" t="e">
        <f t="shared" si="4"/>
        <v>#VALUE!</v>
      </c>
      <c r="O98" s="30">
        <f t="shared" si="4"/>
        <v>0</v>
      </c>
      <c r="P98" s="30" t="e">
        <f t="shared" si="3"/>
        <v>#VALUE!</v>
      </c>
      <c r="Q98" s="30" t="e">
        <f t="shared" si="3"/>
        <v>#VALUE!</v>
      </c>
      <c r="R98" s="30" t="e">
        <f t="shared" si="3"/>
        <v>#VALUE!</v>
      </c>
      <c r="S98" s="27">
        <v>0</v>
      </c>
      <c r="T98" s="29">
        <f t="shared" si="5"/>
        <v>649440</v>
      </c>
      <c r="U98" s="39">
        <v>0</v>
      </c>
      <c r="V98" s="27"/>
      <c r="W98" s="27"/>
      <c r="X98" s="26" t="s">
        <v>37</v>
      </c>
    </row>
    <row r="99" spans="1:24" s="36" customFormat="1" ht="65.5" customHeight="1" x14ac:dyDescent="0.2">
      <c r="A99" s="26">
        <f t="shared" si="6"/>
        <v>92</v>
      </c>
      <c r="B99" s="37"/>
      <c r="C99" s="31" t="s">
        <v>135</v>
      </c>
      <c r="D99" s="38" t="s">
        <v>96</v>
      </c>
      <c r="E99" s="32">
        <v>350000</v>
      </c>
      <c r="F99" s="29">
        <v>0</v>
      </c>
      <c r="G99" s="26" t="s">
        <v>22</v>
      </c>
      <c r="H99" s="27">
        <v>0</v>
      </c>
      <c r="I99" s="26" t="s">
        <v>23</v>
      </c>
      <c r="J99" s="26" t="s">
        <v>23</v>
      </c>
      <c r="K99" s="26" t="s">
        <v>23</v>
      </c>
      <c r="L99" s="26" t="s">
        <v>23</v>
      </c>
      <c r="M99" s="30">
        <f t="shared" si="4"/>
        <v>0</v>
      </c>
      <c r="N99" s="30" t="e">
        <f t="shared" si="4"/>
        <v>#VALUE!</v>
      </c>
      <c r="O99" s="30">
        <f t="shared" si="4"/>
        <v>0</v>
      </c>
      <c r="P99" s="30" t="e">
        <f t="shared" si="3"/>
        <v>#VALUE!</v>
      </c>
      <c r="Q99" s="30" t="e">
        <f t="shared" si="3"/>
        <v>#VALUE!</v>
      </c>
      <c r="R99" s="30" t="e">
        <f t="shared" si="3"/>
        <v>#VALUE!</v>
      </c>
      <c r="S99" s="27">
        <v>0</v>
      </c>
      <c r="T99" s="29">
        <f t="shared" si="5"/>
        <v>350000</v>
      </c>
      <c r="U99" s="39">
        <v>0</v>
      </c>
      <c r="V99" s="27"/>
      <c r="W99" s="27"/>
      <c r="X99" s="26" t="s">
        <v>24</v>
      </c>
    </row>
    <row r="100" spans="1:24" s="36" customFormat="1" ht="65.5" customHeight="1" x14ac:dyDescent="0.2">
      <c r="A100" s="26">
        <f t="shared" si="6"/>
        <v>93</v>
      </c>
      <c r="B100" s="37"/>
      <c r="C100" s="31" t="s">
        <v>136</v>
      </c>
      <c r="D100" s="38" t="s">
        <v>96</v>
      </c>
      <c r="E100" s="32">
        <v>369000</v>
      </c>
      <c r="F100" s="32">
        <f>E100</f>
        <v>369000</v>
      </c>
      <c r="G100" s="26" t="s">
        <v>22</v>
      </c>
      <c r="H100" s="27">
        <v>0</v>
      </c>
      <c r="I100" s="26" t="s">
        <v>23</v>
      </c>
      <c r="J100" s="26" t="s">
        <v>23</v>
      </c>
      <c r="K100" s="26" t="s">
        <v>23</v>
      </c>
      <c r="L100" s="26" t="s">
        <v>23</v>
      </c>
      <c r="M100" s="30">
        <f t="shared" si="4"/>
        <v>4.8615805899669016E-3</v>
      </c>
      <c r="N100" s="30" t="e">
        <f t="shared" si="4"/>
        <v>#VALUE!</v>
      </c>
      <c r="O100" s="30">
        <f t="shared" si="4"/>
        <v>0</v>
      </c>
      <c r="P100" s="30" t="e">
        <f t="shared" si="3"/>
        <v>#VALUE!</v>
      </c>
      <c r="Q100" s="30" t="e">
        <f t="shared" si="3"/>
        <v>#VALUE!</v>
      </c>
      <c r="R100" s="30" t="e">
        <f t="shared" si="3"/>
        <v>#VALUE!</v>
      </c>
      <c r="S100" s="27">
        <v>0</v>
      </c>
      <c r="T100" s="29">
        <f t="shared" si="5"/>
        <v>0</v>
      </c>
      <c r="U100" s="39">
        <v>0</v>
      </c>
      <c r="V100" s="27"/>
      <c r="W100" s="27"/>
      <c r="X100" s="26"/>
    </row>
    <row r="101" spans="1:24" s="36" customFormat="1" ht="74.5" customHeight="1" x14ac:dyDescent="0.2">
      <c r="A101" s="26">
        <f t="shared" si="6"/>
        <v>94</v>
      </c>
      <c r="B101" s="37"/>
      <c r="C101" s="31" t="s">
        <v>135</v>
      </c>
      <c r="D101" s="38" t="s">
        <v>96</v>
      </c>
      <c r="E101" s="32">
        <v>595692</v>
      </c>
      <c r="F101" s="29">
        <v>0</v>
      </c>
      <c r="G101" s="26" t="s">
        <v>22</v>
      </c>
      <c r="H101" s="27">
        <v>0</v>
      </c>
      <c r="I101" s="26" t="s">
        <v>23</v>
      </c>
      <c r="J101" s="26" t="s">
        <v>23</v>
      </c>
      <c r="K101" s="26" t="s">
        <v>23</v>
      </c>
      <c r="L101" s="26" t="s">
        <v>23</v>
      </c>
      <c r="M101" s="30">
        <f t="shared" si="4"/>
        <v>0</v>
      </c>
      <c r="N101" s="30" t="e">
        <f t="shared" si="4"/>
        <v>#VALUE!</v>
      </c>
      <c r="O101" s="30">
        <f t="shared" si="4"/>
        <v>0</v>
      </c>
      <c r="P101" s="30" t="e">
        <f t="shared" si="3"/>
        <v>#VALUE!</v>
      </c>
      <c r="Q101" s="30" t="e">
        <f t="shared" si="3"/>
        <v>#VALUE!</v>
      </c>
      <c r="R101" s="30" t="e">
        <f t="shared" si="3"/>
        <v>#VALUE!</v>
      </c>
      <c r="S101" s="27">
        <v>0</v>
      </c>
      <c r="T101" s="29">
        <f t="shared" si="5"/>
        <v>595692</v>
      </c>
      <c r="U101" s="39">
        <v>0</v>
      </c>
      <c r="V101" s="27"/>
      <c r="W101" s="27"/>
      <c r="X101" s="35" t="s">
        <v>137</v>
      </c>
    </row>
    <row r="102" spans="1:24" s="36" customFormat="1" ht="65.5" customHeight="1" x14ac:dyDescent="0.2">
      <c r="A102" s="26">
        <f t="shared" si="6"/>
        <v>95</v>
      </c>
      <c r="B102" s="37"/>
      <c r="C102" s="31" t="s">
        <v>138</v>
      </c>
      <c r="D102" s="38" t="s">
        <v>96</v>
      </c>
      <c r="E102" s="32"/>
      <c r="F102" s="32"/>
      <c r="G102" s="26" t="s">
        <v>22</v>
      </c>
      <c r="H102" s="27">
        <v>0</v>
      </c>
      <c r="I102" s="26" t="s">
        <v>23</v>
      </c>
      <c r="J102" s="26" t="s">
        <v>23</v>
      </c>
      <c r="K102" s="26" t="s">
        <v>23</v>
      </c>
      <c r="L102" s="26" t="s">
        <v>23</v>
      </c>
      <c r="M102" s="30">
        <f t="shared" si="4"/>
        <v>0</v>
      </c>
      <c r="N102" s="30" t="e">
        <f t="shared" si="4"/>
        <v>#VALUE!</v>
      </c>
      <c r="O102" s="30">
        <f t="shared" si="4"/>
        <v>0</v>
      </c>
      <c r="P102" s="30" t="e">
        <f t="shared" si="3"/>
        <v>#VALUE!</v>
      </c>
      <c r="Q102" s="30" t="e">
        <f t="shared" si="3"/>
        <v>#VALUE!</v>
      </c>
      <c r="R102" s="30" t="e">
        <f t="shared" si="3"/>
        <v>#VALUE!</v>
      </c>
      <c r="S102" s="27">
        <v>0</v>
      </c>
      <c r="T102" s="29">
        <f t="shared" si="5"/>
        <v>0</v>
      </c>
      <c r="U102" s="39">
        <v>0</v>
      </c>
      <c r="V102" s="27"/>
      <c r="W102" s="27"/>
      <c r="X102" s="26" t="s">
        <v>139</v>
      </c>
    </row>
    <row r="103" spans="1:24" s="36" customFormat="1" ht="65.5" customHeight="1" x14ac:dyDescent="0.2">
      <c r="A103" s="26">
        <f t="shared" si="6"/>
        <v>96</v>
      </c>
      <c r="B103" s="37"/>
      <c r="C103" s="31" t="s">
        <v>140</v>
      </c>
      <c r="D103" s="38" t="s">
        <v>96</v>
      </c>
      <c r="E103" s="32"/>
      <c r="F103" s="32"/>
      <c r="G103" s="26" t="s">
        <v>22</v>
      </c>
      <c r="H103" s="27">
        <v>0</v>
      </c>
      <c r="I103" s="26" t="s">
        <v>23</v>
      </c>
      <c r="J103" s="26" t="s">
        <v>23</v>
      </c>
      <c r="K103" s="26" t="s">
        <v>23</v>
      </c>
      <c r="L103" s="26" t="s">
        <v>23</v>
      </c>
      <c r="M103" s="30">
        <f t="shared" si="4"/>
        <v>0</v>
      </c>
      <c r="N103" s="30" t="e">
        <f t="shared" si="4"/>
        <v>#VALUE!</v>
      </c>
      <c r="O103" s="30">
        <f t="shared" si="4"/>
        <v>0</v>
      </c>
      <c r="P103" s="30" t="e">
        <f t="shared" si="3"/>
        <v>#VALUE!</v>
      </c>
      <c r="Q103" s="30" t="e">
        <f t="shared" si="3"/>
        <v>#VALUE!</v>
      </c>
      <c r="R103" s="30" t="e">
        <f t="shared" si="3"/>
        <v>#VALUE!</v>
      </c>
      <c r="S103" s="27">
        <v>0</v>
      </c>
      <c r="T103" s="29">
        <f t="shared" si="5"/>
        <v>0</v>
      </c>
      <c r="U103" s="39">
        <v>0</v>
      </c>
      <c r="V103" s="27"/>
      <c r="W103" s="27"/>
      <c r="X103" s="26" t="s">
        <v>139</v>
      </c>
    </row>
    <row r="104" spans="1:24" s="36" customFormat="1" ht="65.5" customHeight="1" x14ac:dyDescent="0.2">
      <c r="A104" s="26">
        <f t="shared" si="6"/>
        <v>97</v>
      </c>
      <c r="B104" s="37"/>
      <c r="C104" s="31" t="s">
        <v>141</v>
      </c>
      <c r="D104" s="38" t="s">
        <v>96</v>
      </c>
      <c r="E104" s="32">
        <v>720824</v>
      </c>
      <c r="F104" s="29">
        <v>0</v>
      </c>
      <c r="G104" s="26" t="s">
        <v>22</v>
      </c>
      <c r="H104" s="27">
        <v>0</v>
      </c>
      <c r="I104" s="26" t="s">
        <v>23</v>
      </c>
      <c r="J104" s="26" t="s">
        <v>23</v>
      </c>
      <c r="K104" s="26" t="s">
        <v>23</v>
      </c>
      <c r="L104" s="26" t="s">
        <v>23</v>
      </c>
      <c r="M104" s="30">
        <f t="shared" si="4"/>
        <v>0</v>
      </c>
      <c r="N104" s="30" t="e">
        <f t="shared" si="4"/>
        <v>#VALUE!</v>
      </c>
      <c r="O104" s="30">
        <f t="shared" si="4"/>
        <v>0</v>
      </c>
      <c r="P104" s="30" t="e">
        <f t="shared" si="3"/>
        <v>#VALUE!</v>
      </c>
      <c r="Q104" s="30" t="e">
        <f t="shared" si="3"/>
        <v>#VALUE!</v>
      </c>
      <c r="R104" s="30" t="e">
        <f t="shared" si="3"/>
        <v>#VALUE!</v>
      </c>
      <c r="S104" s="27">
        <v>0</v>
      </c>
      <c r="T104" s="29">
        <f t="shared" si="5"/>
        <v>720824</v>
      </c>
      <c r="U104" s="39">
        <v>0</v>
      </c>
      <c r="V104" s="27"/>
      <c r="W104" s="27"/>
      <c r="X104" s="26" t="s">
        <v>24</v>
      </c>
    </row>
    <row r="105" spans="1:24" s="36" customFormat="1" ht="65.5" customHeight="1" x14ac:dyDescent="0.2">
      <c r="A105" s="26">
        <f t="shared" si="6"/>
        <v>98</v>
      </c>
      <c r="B105" s="37"/>
      <c r="C105" s="31" t="s">
        <v>142</v>
      </c>
      <c r="D105" s="38" t="s">
        <v>96</v>
      </c>
      <c r="E105" s="32">
        <v>378870</v>
      </c>
      <c r="F105" s="32">
        <f>E105</f>
        <v>378870</v>
      </c>
      <c r="G105" s="26" t="s">
        <v>22</v>
      </c>
      <c r="H105" s="27">
        <v>0</v>
      </c>
      <c r="I105" s="26" t="s">
        <v>23</v>
      </c>
      <c r="J105" s="26" t="s">
        <v>23</v>
      </c>
      <c r="K105" s="26" t="s">
        <v>23</v>
      </c>
      <c r="L105" s="26" t="s">
        <v>23</v>
      </c>
      <c r="M105" s="30">
        <f t="shared" si="4"/>
        <v>4.9916179894871548E-3</v>
      </c>
      <c r="N105" s="30" t="e">
        <f t="shared" si="4"/>
        <v>#VALUE!</v>
      </c>
      <c r="O105" s="30">
        <f t="shared" si="4"/>
        <v>0</v>
      </c>
      <c r="P105" s="30" t="e">
        <f t="shared" si="3"/>
        <v>#VALUE!</v>
      </c>
      <c r="Q105" s="30" t="e">
        <f t="shared" si="3"/>
        <v>#VALUE!</v>
      </c>
      <c r="R105" s="30" t="e">
        <f t="shared" si="3"/>
        <v>#VALUE!</v>
      </c>
      <c r="S105" s="27">
        <v>0</v>
      </c>
      <c r="T105" s="29">
        <f t="shared" si="5"/>
        <v>0</v>
      </c>
      <c r="U105" s="39">
        <v>0</v>
      </c>
      <c r="V105" s="27"/>
      <c r="W105" s="27"/>
      <c r="X105" s="26"/>
    </row>
    <row r="106" spans="1:24" s="36" customFormat="1" ht="65.5" customHeight="1" x14ac:dyDescent="0.2">
      <c r="A106" s="26">
        <f t="shared" si="6"/>
        <v>99</v>
      </c>
      <c r="B106" s="37"/>
      <c r="C106" s="31" t="s">
        <v>143</v>
      </c>
      <c r="D106" s="38" t="s">
        <v>96</v>
      </c>
      <c r="E106" s="32">
        <v>207986</v>
      </c>
      <c r="F106" s="32">
        <f>E106</f>
        <v>207986</v>
      </c>
      <c r="G106" s="26" t="s">
        <v>22</v>
      </c>
      <c r="H106" s="27">
        <v>0</v>
      </c>
      <c r="I106" s="26" t="s">
        <v>23</v>
      </c>
      <c r="J106" s="26" t="s">
        <v>23</v>
      </c>
      <c r="K106" s="26" t="s">
        <v>23</v>
      </c>
      <c r="L106" s="26" t="s">
        <v>23</v>
      </c>
      <c r="M106" s="30">
        <f t="shared" si="4"/>
        <v>2.7402187007719678E-3</v>
      </c>
      <c r="N106" s="30" t="e">
        <f t="shared" si="4"/>
        <v>#VALUE!</v>
      </c>
      <c r="O106" s="30">
        <f t="shared" si="4"/>
        <v>0</v>
      </c>
      <c r="P106" s="30" t="e">
        <f t="shared" si="3"/>
        <v>#VALUE!</v>
      </c>
      <c r="Q106" s="30" t="e">
        <f t="shared" si="3"/>
        <v>#VALUE!</v>
      </c>
      <c r="R106" s="30" t="e">
        <f t="shared" si="3"/>
        <v>#VALUE!</v>
      </c>
      <c r="S106" s="27">
        <v>0</v>
      </c>
      <c r="T106" s="29">
        <f t="shared" si="5"/>
        <v>0</v>
      </c>
      <c r="U106" s="39">
        <v>0</v>
      </c>
      <c r="V106" s="27"/>
      <c r="W106" s="27"/>
      <c r="X106" s="26"/>
    </row>
    <row r="107" spans="1:24" s="36" customFormat="1" ht="65.5" customHeight="1" x14ac:dyDescent="0.2">
      <c r="A107" s="26">
        <f t="shared" si="6"/>
        <v>100</v>
      </c>
      <c r="B107" s="37"/>
      <c r="C107" s="31" t="s">
        <v>144</v>
      </c>
      <c r="D107" s="38" t="s">
        <v>96</v>
      </c>
      <c r="E107" s="32">
        <v>643509</v>
      </c>
      <c r="F107" s="32">
        <v>430270</v>
      </c>
      <c r="G107" s="26" t="s">
        <v>22</v>
      </c>
      <c r="H107" s="27">
        <v>0</v>
      </c>
      <c r="I107" s="26" t="s">
        <v>23</v>
      </c>
      <c r="J107" s="26" t="s">
        <v>23</v>
      </c>
      <c r="K107" s="26" t="s">
        <v>23</v>
      </c>
      <c r="L107" s="26" t="s">
        <v>23</v>
      </c>
      <c r="M107" s="30">
        <f t="shared" si="4"/>
        <v>5.6688137681437907E-3</v>
      </c>
      <c r="N107" s="30" t="e">
        <f t="shared" si="4"/>
        <v>#VALUE!</v>
      </c>
      <c r="O107" s="30">
        <f t="shared" si="4"/>
        <v>0</v>
      </c>
      <c r="P107" s="30" t="e">
        <f t="shared" si="3"/>
        <v>#VALUE!</v>
      </c>
      <c r="Q107" s="30" t="e">
        <f t="shared" si="3"/>
        <v>#VALUE!</v>
      </c>
      <c r="R107" s="30" t="e">
        <f t="shared" si="3"/>
        <v>#VALUE!</v>
      </c>
      <c r="S107" s="27">
        <v>0</v>
      </c>
      <c r="T107" s="29">
        <f t="shared" si="5"/>
        <v>213239</v>
      </c>
      <c r="U107" s="39">
        <v>0</v>
      </c>
      <c r="V107" s="27"/>
      <c r="W107" s="27"/>
      <c r="X107" s="26" t="s">
        <v>37</v>
      </c>
    </row>
    <row r="108" spans="1:24" s="36" customFormat="1" ht="65.5" customHeight="1" x14ac:dyDescent="0.2">
      <c r="A108" s="26">
        <f t="shared" si="6"/>
        <v>101</v>
      </c>
      <c r="B108" s="37"/>
      <c r="C108" s="31" t="s">
        <v>144</v>
      </c>
      <c r="D108" s="38" t="s">
        <v>96</v>
      </c>
      <c r="E108" s="32">
        <v>643511</v>
      </c>
      <c r="F108" s="32">
        <v>430271</v>
      </c>
      <c r="G108" s="26" t="s">
        <v>22</v>
      </c>
      <c r="H108" s="27">
        <v>0</v>
      </c>
      <c r="I108" s="26" t="s">
        <v>23</v>
      </c>
      <c r="J108" s="26" t="s">
        <v>23</v>
      </c>
      <c r="K108" s="26" t="s">
        <v>23</v>
      </c>
      <c r="L108" s="26" t="s">
        <v>23</v>
      </c>
      <c r="M108" s="30">
        <f t="shared" si="4"/>
        <v>5.6688269431589399E-3</v>
      </c>
      <c r="N108" s="30" t="e">
        <f t="shared" si="4"/>
        <v>#VALUE!</v>
      </c>
      <c r="O108" s="30">
        <f t="shared" si="4"/>
        <v>0</v>
      </c>
      <c r="P108" s="30" t="e">
        <f t="shared" si="3"/>
        <v>#VALUE!</v>
      </c>
      <c r="Q108" s="30" t="e">
        <f t="shared" si="3"/>
        <v>#VALUE!</v>
      </c>
      <c r="R108" s="30" t="e">
        <f t="shared" si="3"/>
        <v>#VALUE!</v>
      </c>
      <c r="S108" s="27">
        <v>0</v>
      </c>
      <c r="T108" s="29">
        <f t="shared" si="5"/>
        <v>213240</v>
      </c>
      <c r="U108" s="39">
        <v>0</v>
      </c>
      <c r="V108" s="27"/>
      <c r="W108" s="27"/>
      <c r="X108" s="26" t="s">
        <v>37</v>
      </c>
    </row>
    <row r="109" spans="1:24" s="36" customFormat="1" ht="65.5" customHeight="1" x14ac:dyDescent="0.2">
      <c r="A109" s="26">
        <f t="shared" si="6"/>
        <v>102</v>
      </c>
      <c r="B109" s="37"/>
      <c r="C109" s="31" t="s">
        <v>145</v>
      </c>
      <c r="D109" s="38" t="s">
        <v>96</v>
      </c>
      <c r="E109" s="32">
        <v>285000</v>
      </c>
      <c r="F109" s="32">
        <f>E109</f>
        <v>285000</v>
      </c>
      <c r="G109" s="26" t="s">
        <v>22</v>
      </c>
      <c r="H109" s="27">
        <v>0</v>
      </c>
      <c r="I109" s="26" t="s">
        <v>23</v>
      </c>
      <c r="J109" s="26" t="s">
        <v>23</v>
      </c>
      <c r="K109" s="26" t="s">
        <v>23</v>
      </c>
      <c r="L109" s="26" t="s">
        <v>23</v>
      </c>
      <c r="M109" s="30">
        <f t="shared" si="4"/>
        <v>3.7548793174541112E-3</v>
      </c>
      <c r="N109" s="30" t="e">
        <f t="shared" si="4"/>
        <v>#VALUE!</v>
      </c>
      <c r="O109" s="30">
        <f t="shared" si="4"/>
        <v>0</v>
      </c>
      <c r="P109" s="30" t="e">
        <f t="shared" si="3"/>
        <v>#VALUE!</v>
      </c>
      <c r="Q109" s="30" t="e">
        <f t="shared" si="3"/>
        <v>#VALUE!</v>
      </c>
      <c r="R109" s="30" t="e">
        <f t="shared" si="3"/>
        <v>#VALUE!</v>
      </c>
      <c r="S109" s="27">
        <v>0</v>
      </c>
      <c r="T109" s="29">
        <f t="shared" si="5"/>
        <v>0</v>
      </c>
      <c r="U109" s="39">
        <v>0</v>
      </c>
      <c r="V109" s="27"/>
      <c r="W109" s="27"/>
      <c r="X109" s="26"/>
    </row>
    <row r="110" spans="1:24" s="36" customFormat="1" ht="65.5" customHeight="1" x14ac:dyDescent="0.2">
      <c r="A110" s="26">
        <f t="shared" si="6"/>
        <v>103</v>
      </c>
      <c r="B110" s="37"/>
      <c r="C110" s="31" t="s">
        <v>146</v>
      </c>
      <c r="D110" s="38" t="s">
        <v>96</v>
      </c>
      <c r="E110" s="32">
        <v>521562</v>
      </c>
      <c r="F110" s="29">
        <v>0</v>
      </c>
      <c r="G110" s="26" t="s">
        <v>22</v>
      </c>
      <c r="H110" s="27">
        <v>0</v>
      </c>
      <c r="I110" s="26" t="s">
        <v>23</v>
      </c>
      <c r="J110" s="26" t="s">
        <v>23</v>
      </c>
      <c r="K110" s="26" t="s">
        <v>23</v>
      </c>
      <c r="L110" s="26" t="s">
        <v>23</v>
      </c>
      <c r="M110" s="30">
        <f t="shared" si="4"/>
        <v>0</v>
      </c>
      <c r="N110" s="30" t="e">
        <f t="shared" si="4"/>
        <v>#VALUE!</v>
      </c>
      <c r="O110" s="30">
        <f t="shared" si="4"/>
        <v>0</v>
      </c>
      <c r="P110" s="30" t="e">
        <f t="shared" si="3"/>
        <v>#VALUE!</v>
      </c>
      <c r="Q110" s="30" t="e">
        <f t="shared" si="3"/>
        <v>#VALUE!</v>
      </c>
      <c r="R110" s="30" t="e">
        <f t="shared" si="3"/>
        <v>#VALUE!</v>
      </c>
      <c r="S110" s="27">
        <v>0</v>
      </c>
      <c r="T110" s="29">
        <f t="shared" si="5"/>
        <v>521562</v>
      </c>
      <c r="U110" s="39">
        <v>0</v>
      </c>
      <c r="V110" s="27"/>
      <c r="W110" s="27"/>
      <c r="X110" s="26" t="s">
        <v>24</v>
      </c>
    </row>
    <row r="111" spans="1:24" s="36" customFormat="1" ht="65.5" customHeight="1" x14ac:dyDescent="0.2">
      <c r="A111" s="26">
        <f t="shared" si="6"/>
        <v>104</v>
      </c>
      <c r="B111" s="37"/>
      <c r="C111" s="31" t="s">
        <v>147</v>
      </c>
      <c r="D111" s="38" t="s">
        <v>96</v>
      </c>
      <c r="E111" s="32">
        <v>748599</v>
      </c>
      <c r="F111" s="29">
        <v>0</v>
      </c>
      <c r="G111" s="26" t="s">
        <v>22</v>
      </c>
      <c r="H111" s="27">
        <v>0</v>
      </c>
      <c r="I111" s="26" t="s">
        <v>23</v>
      </c>
      <c r="J111" s="26" t="s">
        <v>23</v>
      </c>
      <c r="K111" s="26" t="s">
        <v>23</v>
      </c>
      <c r="L111" s="26" t="s">
        <v>23</v>
      </c>
      <c r="M111" s="30">
        <f t="shared" si="4"/>
        <v>0</v>
      </c>
      <c r="N111" s="30" t="e">
        <f t="shared" si="4"/>
        <v>#VALUE!</v>
      </c>
      <c r="O111" s="30">
        <f t="shared" si="4"/>
        <v>0</v>
      </c>
      <c r="P111" s="30" t="e">
        <f t="shared" si="3"/>
        <v>#VALUE!</v>
      </c>
      <c r="Q111" s="30" t="e">
        <f t="shared" si="3"/>
        <v>#VALUE!</v>
      </c>
      <c r="R111" s="30" t="e">
        <f t="shared" si="3"/>
        <v>#VALUE!</v>
      </c>
      <c r="S111" s="27">
        <v>0</v>
      </c>
      <c r="T111" s="29">
        <f t="shared" si="5"/>
        <v>748599</v>
      </c>
      <c r="U111" s="39">
        <v>0</v>
      </c>
      <c r="V111" s="27"/>
      <c r="W111" s="27"/>
      <c r="X111" s="26" t="s">
        <v>24</v>
      </c>
    </row>
    <row r="112" spans="1:24" s="36" customFormat="1" ht="65.5" customHeight="1" x14ac:dyDescent="0.2">
      <c r="A112" s="26">
        <f t="shared" si="6"/>
        <v>105</v>
      </c>
      <c r="B112" s="37"/>
      <c r="C112" s="31" t="s">
        <v>148</v>
      </c>
      <c r="D112" s="38" t="s">
        <v>96</v>
      </c>
      <c r="E112" s="32">
        <v>811125</v>
      </c>
      <c r="F112" s="29">
        <v>0</v>
      </c>
      <c r="G112" s="26" t="s">
        <v>22</v>
      </c>
      <c r="H112" s="27">
        <v>0</v>
      </c>
      <c r="I112" s="26" t="s">
        <v>23</v>
      </c>
      <c r="J112" s="26" t="s">
        <v>23</v>
      </c>
      <c r="K112" s="26" t="s">
        <v>23</v>
      </c>
      <c r="L112" s="26" t="s">
        <v>23</v>
      </c>
      <c r="M112" s="30">
        <f t="shared" si="4"/>
        <v>0</v>
      </c>
      <c r="N112" s="30" t="e">
        <f t="shared" si="4"/>
        <v>#VALUE!</v>
      </c>
      <c r="O112" s="30">
        <f t="shared" si="4"/>
        <v>0</v>
      </c>
      <c r="P112" s="30" t="e">
        <f t="shared" si="3"/>
        <v>#VALUE!</v>
      </c>
      <c r="Q112" s="30" t="e">
        <f t="shared" si="3"/>
        <v>#VALUE!</v>
      </c>
      <c r="R112" s="30" t="e">
        <f t="shared" si="3"/>
        <v>#VALUE!</v>
      </c>
      <c r="S112" s="27">
        <v>0</v>
      </c>
      <c r="T112" s="29">
        <f t="shared" si="5"/>
        <v>811125</v>
      </c>
      <c r="U112" s="39">
        <v>0</v>
      </c>
      <c r="V112" s="27"/>
      <c r="W112" s="27"/>
      <c r="X112" s="26" t="s">
        <v>24</v>
      </c>
    </row>
    <row r="113" spans="1:24" s="36" customFormat="1" ht="65.5" customHeight="1" x14ac:dyDescent="0.2">
      <c r="A113" s="26">
        <f t="shared" si="6"/>
        <v>106</v>
      </c>
      <c r="B113" s="37"/>
      <c r="C113" s="31" t="s">
        <v>149</v>
      </c>
      <c r="D113" s="38" t="s">
        <v>96</v>
      </c>
      <c r="E113" s="32">
        <v>518530</v>
      </c>
      <c r="F113" s="32">
        <f>377205-50000</f>
        <v>327205</v>
      </c>
      <c r="G113" s="26" t="s">
        <v>22</v>
      </c>
      <c r="H113" s="27">
        <v>0</v>
      </c>
      <c r="I113" s="26" t="s">
        <v>23</v>
      </c>
      <c r="J113" s="26" t="s">
        <v>23</v>
      </c>
      <c r="K113" s="26" t="s">
        <v>23</v>
      </c>
      <c r="L113" s="26" t="s">
        <v>23</v>
      </c>
      <c r="M113" s="30">
        <f t="shared" si="4"/>
        <v>4.3109308318160433E-3</v>
      </c>
      <c r="N113" s="30" t="e">
        <f t="shared" si="4"/>
        <v>#VALUE!</v>
      </c>
      <c r="O113" s="30">
        <f t="shared" si="4"/>
        <v>0</v>
      </c>
      <c r="P113" s="30" t="e">
        <f t="shared" si="3"/>
        <v>#VALUE!</v>
      </c>
      <c r="Q113" s="30" t="e">
        <f t="shared" si="3"/>
        <v>#VALUE!</v>
      </c>
      <c r="R113" s="30" t="e">
        <f t="shared" si="3"/>
        <v>#VALUE!</v>
      </c>
      <c r="S113" s="27">
        <v>0</v>
      </c>
      <c r="T113" s="29">
        <f t="shared" si="5"/>
        <v>191325</v>
      </c>
      <c r="U113" s="39">
        <v>0</v>
      </c>
      <c r="V113" s="27"/>
      <c r="W113" s="27"/>
      <c r="X113" s="26" t="s">
        <v>37</v>
      </c>
    </row>
    <row r="114" spans="1:24" s="36" customFormat="1" ht="65.5" customHeight="1" x14ac:dyDescent="0.2">
      <c r="A114" s="26">
        <f t="shared" si="6"/>
        <v>107</v>
      </c>
      <c r="B114" s="37"/>
      <c r="C114" s="31" t="s">
        <v>150</v>
      </c>
      <c r="D114" s="38" t="s">
        <v>96</v>
      </c>
      <c r="E114" s="32">
        <v>3650373</v>
      </c>
      <c r="F114" s="32">
        <v>3165064</v>
      </c>
      <c r="G114" s="26" t="s">
        <v>22</v>
      </c>
      <c r="H114" s="27">
        <v>0</v>
      </c>
      <c r="I114" s="26" t="s">
        <v>23</v>
      </c>
      <c r="J114" s="26" t="s">
        <v>23</v>
      </c>
      <c r="K114" s="26" t="s">
        <v>23</v>
      </c>
      <c r="L114" s="26" t="s">
        <v>23</v>
      </c>
      <c r="M114" s="30">
        <f t="shared" si="4"/>
        <v>4.1699766147433613E-2</v>
      </c>
      <c r="N114" s="30" t="e">
        <f t="shared" si="4"/>
        <v>#VALUE!</v>
      </c>
      <c r="O114" s="30">
        <f t="shared" si="4"/>
        <v>0</v>
      </c>
      <c r="P114" s="30" t="e">
        <f t="shared" si="3"/>
        <v>#VALUE!</v>
      </c>
      <c r="Q114" s="30" t="e">
        <f t="shared" si="3"/>
        <v>#VALUE!</v>
      </c>
      <c r="R114" s="30" t="e">
        <f t="shared" si="3"/>
        <v>#VALUE!</v>
      </c>
      <c r="S114" s="27">
        <v>0</v>
      </c>
      <c r="T114" s="29">
        <f t="shared" si="5"/>
        <v>485309</v>
      </c>
      <c r="U114" s="39">
        <v>0</v>
      </c>
      <c r="V114" s="27"/>
      <c r="W114" s="27"/>
      <c r="X114" s="26" t="s">
        <v>151</v>
      </c>
    </row>
    <row r="115" spans="1:24" s="36" customFormat="1" ht="90" customHeight="1" x14ac:dyDescent="0.2">
      <c r="A115" s="26">
        <f t="shared" si="6"/>
        <v>108</v>
      </c>
      <c r="B115" s="37"/>
      <c r="C115" s="31" t="s">
        <v>152</v>
      </c>
      <c r="D115" s="38" t="s">
        <v>96</v>
      </c>
      <c r="E115" s="32">
        <v>619641</v>
      </c>
      <c r="F115" s="29">
        <v>0</v>
      </c>
      <c r="G115" s="26" t="s">
        <v>22</v>
      </c>
      <c r="H115" s="27">
        <v>0</v>
      </c>
      <c r="I115" s="26" t="s">
        <v>23</v>
      </c>
      <c r="J115" s="26" t="s">
        <v>23</v>
      </c>
      <c r="K115" s="26" t="s">
        <v>23</v>
      </c>
      <c r="L115" s="26" t="s">
        <v>23</v>
      </c>
      <c r="M115" s="30">
        <f t="shared" si="4"/>
        <v>0</v>
      </c>
      <c r="N115" s="30" t="e">
        <f t="shared" si="4"/>
        <v>#VALUE!</v>
      </c>
      <c r="O115" s="30">
        <f t="shared" si="4"/>
        <v>0</v>
      </c>
      <c r="P115" s="30" t="e">
        <f t="shared" si="4"/>
        <v>#VALUE!</v>
      </c>
      <c r="Q115" s="30" t="e">
        <f t="shared" si="4"/>
        <v>#VALUE!</v>
      </c>
      <c r="R115" s="30" t="e">
        <f t="shared" si="4"/>
        <v>#VALUE!</v>
      </c>
      <c r="S115" s="27">
        <v>0</v>
      </c>
      <c r="T115" s="29">
        <f t="shared" si="5"/>
        <v>619641</v>
      </c>
      <c r="U115" s="39">
        <v>0</v>
      </c>
      <c r="V115" s="27"/>
      <c r="W115" s="27"/>
      <c r="X115" s="35" t="s">
        <v>153</v>
      </c>
    </row>
    <row r="116" spans="1:24" s="36" customFormat="1" ht="65.5" customHeight="1" x14ac:dyDescent="0.2">
      <c r="A116" s="26">
        <f t="shared" si="6"/>
        <v>109</v>
      </c>
      <c r="B116" s="37"/>
      <c r="C116" s="36" t="s">
        <v>154</v>
      </c>
      <c r="D116" s="38" t="s">
        <v>96</v>
      </c>
      <c r="E116" s="32">
        <v>270043</v>
      </c>
      <c r="F116" s="32">
        <f>E116</f>
        <v>270043</v>
      </c>
      <c r="G116" s="26" t="s">
        <v>22</v>
      </c>
      <c r="H116" s="27">
        <v>0</v>
      </c>
      <c r="I116" s="26" t="s">
        <v>23</v>
      </c>
      <c r="J116" s="26" t="s">
        <v>23</v>
      </c>
      <c r="K116" s="26" t="s">
        <v>23</v>
      </c>
      <c r="L116" s="26" t="s">
        <v>23</v>
      </c>
      <c r="M116" s="30">
        <f t="shared" ref="M116:R178" si="7">F116/$F$140</f>
        <v>3.5578206158710895E-3</v>
      </c>
      <c r="N116" s="30" t="e">
        <f t="shared" si="7"/>
        <v>#VALUE!</v>
      </c>
      <c r="O116" s="30">
        <f t="shared" si="7"/>
        <v>0</v>
      </c>
      <c r="P116" s="30" t="e">
        <f t="shared" si="7"/>
        <v>#VALUE!</v>
      </c>
      <c r="Q116" s="30" t="e">
        <f t="shared" si="7"/>
        <v>#VALUE!</v>
      </c>
      <c r="R116" s="30" t="e">
        <f t="shared" si="7"/>
        <v>#VALUE!</v>
      </c>
      <c r="S116" s="27">
        <v>0</v>
      </c>
      <c r="T116" s="29">
        <f t="shared" si="5"/>
        <v>0</v>
      </c>
      <c r="U116" s="39">
        <v>0</v>
      </c>
      <c r="V116" s="27"/>
      <c r="W116" s="27"/>
      <c r="X116" s="35" t="s">
        <v>155</v>
      </c>
    </row>
    <row r="117" spans="1:24" s="36" customFormat="1" ht="65.5" customHeight="1" x14ac:dyDescent="0.2">
      <c r="A117" s="26">
        <f t="shared" si="6"/>
        <v>110</v>
      </c>
      <c r="B117" s="37"/>
      <c r="C117" s="31" t="s">
        <v>156</v>
      </c>
      <c r="D117" s="38" t="s">
        <v>96</v>
      </c>
      <c r="E117" s="32">
        <v>624000</v>
      </c>
      <c r="F117" s="32">
        <f>400000-50000</f>
        <v>350000</v>
      </c>
      <c r="G117" s="26" t="s">
        <v>22</v>
      </c>
      <c r="H117" s="27"/>
      <c r="I117" s="26" t="s">
        <v>23</v>
      </c>
      <c r="J117" s="26"/>
      <c r="K117" s="26"/>
      <c r="L117" s="26"/>
      <c r="M117" s="30">
        <f t="shared" si="7"/>
        <v>4.6112553021366281E-3</v>
      </c>
      <c r="N117" s="30" t="e">
        <f t="shared" si="7"/>
        <v>#VALUE!</v>
      </c>
      <c r="O117" s="30">
        <f t="shared" si="7"/>
        <v>0</v>
      </c>
      <c r="P117" s="30" t="e">
        <f t="shared" si="7"/>
        <v>#VALUE!</v>
      </c>
      <c r="Q117" s="30">
        <f t="shared" si="7"/>
        <v>0</v>
      </c>
      <c r="R117" s="30">
        <f t="shared" si="7"/>
        <v>0</v>
      </c>
      <c r="S117" s="27">
        <v>0</v>
      </c>
      <c r="T117" s="29">
        <f t="shared" si="5"/>
        <v>274000</v>
      </c>
      <c r="U117" s="39">
        <v>0</v>
      </c>
      <c r="V117" s="27"/>
      <c r="W117" s="27"/>
      <c r="X117" s="26" t="s">
        <v>151</v>
      </c>
    </row>
    <row r="118" spans="1:24" s="36" customFormat="1" ht="78" customHeight="1" x14ac:dyDescent="0.2">
      <c r="A118" s="26">
        <f t="shared" si="6"/>
        <v>111</v>
      </c>
      <c r="B118" s="37"/>
      <c r="C118" s="31" t="s">
        <v>157</v>
      </c>
      <c r="D118" s="38" t="s">
        <v>96</v>
      </c>
      <c r="E118" s="32">
        <v>46713337</v>
      </c>
      <c r="F118" s="29">
        <v>0</v>
      </c>
      <c r="G118" s="26" t="s">
        <v>22</v>
      </c>
      <c r="H118" s="27">
        <v>0</v>
      </c>
      <c r="I118" s="26" t="s">
        <v>23</v>
      </c>
      <c r="J118" s="26" t="s">
        <v>23</v>
      </c>
      <c r="K118" s="26" t="s">
        <v>23</v>
      </c>
      <c r="L118" s="26" t="s">
        <v>23</v>
      </c>
      <c r="M118" s="30">
        <f t="shared" si="7"/>
        <v>0</v>
      </c>
      <c r="N118" s="30" t="e">
        <f t="shared" si="7"/>
        <v>#VALUE!</v>
      </c>
      <c r="O118" s="30">
        <f t="shared" si="7"/>
        <v>0</v>
      </c>
      <c r="P118" s="30" t="e">
        <f t="shared" si="7"/>
        <v>#VALUE!</v>
      </c>
      <c r="Q118" s="30" t="e">
        <f t="shared" si="7"/>
        <v>#VALUE!</v>
      </c>
      <c r="R118" s="30" t="e">
        <f t="shared" si="7"/>
        <v>#VALUE!</v>
      </c>
      <c r="S118" s="27">
        <v>0</v>
      </c>
      <c r="T118" s="29">
        <f t="shared" si="5"/>
        <v>46713337</v>
      </c>
      <c r="U118" s="39">
        <v>0</v>
      </c>
      <c r="V118" s="27"/>
      <c r="W118" s="27"/>
      <c r="X118" s="35" t="s">
        <v>158</v>
      </c>
    </row>
    <row r="119" spans="1:24" s="36" customFormat="1" ht="78" customHeight="1" x14ac:dyDescent="0.2">
      <c r="A119" s="26">
        <f t="shared" si="6"/>
        <v>112</v>
      </c>
      <c r="B119" s="37"/>
      <c r="C119" s="31" t="s">
        <v>159</v>
      </c>
      <c r="D119" s="38" t="s">
        <v>96</v>
      </c>
      <c r="E119" s="32">
        <v>1731564</v>
      </c>
      <c r="F119" s="32">
        <v>1492727</v>
      </c>
      <c r="G119" s="26" t="s">
        <v>22</v>
      </c>
      <c r="H119" s="27">
        <v>0</v>
      </c>
      <c r="I119" s="26" t="s">
        <v>23</v>
      </c>
      <c r="J119" s="26" t="s">
        <v>23</v>
      </c>
      <c r="K119" s="26" t="s">
        <v>23</v>
      </c>
      <c r="L119" s="26" t="s">
        <v>23</v>
      </c>
      <c r="M119" s="30">
        <f t="shared" si="7"/>
        <v>1.966670083826429E-2</v>
      </c>
      <c r="N119" s="30" t="e">
        <f t="shared" si="7"/>
        <v>#VALUE!</v>
      </c>
      <c r="O119" s="30">
        <f t="shared" si="7"/>
        <v>0</v>
      </c>
      <c r="P119" s="30" t="e">
        <f t="shared" si="7"/>
        <v>#VALUE!</v>
      </c>
      <c r="Q119" s="30" t="e">
        <f t="shared" si="7"/>
        <v>#VALUE!</v>
      </c>
      <c r="R119" s="30" t="e">
        <f t="shared" si="7"/>
        <v>#VALUE!</v>
      </c>
      <c r="S119" s="27">
        <v>0</v>
      </c>
      <c r="T119" s="29">
        <f t="shared" si="5"/>
        <v>238837</v>
      </c>
      <c r="U119" s="39">
        <v>0</v>
      </c>
      <c r="V119" s="27"/>
      <c r="W119" s="27"/>
      <c r="X119" s="35" t="s">
        <v>160</v>
      </c>
    </row>
    <row r="120" spans="1:24" s="36" customFormat="1" ht="78" customHeight="1" x14ac:dyDescent="0.2">
      <c r="A120" s="26">
        <f t="shared" si="6"/>
        <v>113</v>
      </c>
      <c r="B120" s="37"/>
      <c r="C120" s="31" t="s">
        <v>161</v>
      </c>
      <c r="D120" s="38" t="str">
        <f>D119</f>
        <v>20.7.2023</v>
      </c>
      <c r="E120" s="32">
        <v>1711000</v>
      </c>
      <c r="F120" s="29">
        <v>0</v>
      </c>
      <c r="G120" s="26" t="s">
        <v>22</v>
      </c>
      <c r="H120" s="27">
        <v>0</v>
      </c>
      <c r="I120" s="26" t="s">
        <v>23</v>
      </c>
      <c r="J120" s="26" t="s">
        <v>23</v>
      </c>
      <c r="K120" s="26" t="s">
        <v>23</v>
      </c>
      <c r="L120" s="26" t="s">
        <v>23</v>
      </c>
      <c r="M120" s="30">
        <f t="shared" si="7"/>
        <v>0</v>
      </c>
      <c r="N120" s="30" t="e">
        <f t="shared" si="7"/>
        <v>#VALUE!</v>
      </c>
      <c r="O120" s="30">
        <f t="shared" si="7"/>
        <v>0</v>
      </c>
      <c r="P120" s="30" t="e">
        <f t="shared" si="7"/>
        <v>#VALUE!</v>
      </c>
      <c r="Q120" s="30" t="e">
        <f t="shared" si="7"/>
        <v>#VALUE!</v>
      </c>
      <c r="R120" s="30" t="e">
        <f t="shared" si="7"/>
        <v>#VALUE!</v>
      </c>
      <c r="S120" s="27">
        <v>0</v>
      </c>
      <c r="T120" s="29">
        <f t="shared" si="5"/>
        <v>1711000</v>
      </c>
      <c r="U120" s="39">
        <v>0</v>
      </c>
      <c r="V120" s="27"/>
      <c r="W120" s="27"/>
      <c r="X120" s="26" t="s">
        <v>24</v>
      </c>
    </row>
    <row r="121" spans="1:24" s="36" customFormat="1" ht="78" customHeight="1" x14ac:dyDescent="0.2">
      <c r="A121" s="26">
        <f t="shared" si="6"/>
        <v>114</v>
      </c>
      <c r="B121" s="37"/>
      <c r="C121" s="31" t="s">
        <v>162</v>
      </c>
      <c r="D121" s="38" t="str">
        <f>D120</f>
        <v>20.7.2023</v>
      </c>
      <c r="E121" s="32"/>
      <c r="F121" s="32"/>
      <c r="G121" s="26" t="s">
        <v>22</v>
      </c>
      <c r="H121" s="27">
        <v>0</v>
      </c>
      <c r="I121" s="26" t="s">
        <v>23</v>
      </c>
      <c r="J121" s="26" t="s">
        <v>23</v>
      </c>
      <c r="K121" s="26" t="s">
        <v>23</v>
      </c>
      <c r="L121" s="26" t="s">
        <v>23</v>
      </c>
      <c r="M121" s="30">
        <f t="shared" si="7"/>
        <v>0</v>
      </c>
      <c r="N121" s="30" t="e">
        <f t="shared" si="7"/>
        <v>#VALUE!</v>
      </c>
      <c r="O121" s="30">
        <f t="shared" si="7"/>
        <v>0</v>
      </c>
      <c r="P121" s="30" t="e">
        <f t="shared" si="7"/>
        <v>#VALUE!</v>
      </c>
      <c r="Q121" s="30" t="e">
        <f t="shared" si="7"/>
        <v>#VALUE!</v>
      </c>
      <c r="R121" s="30" t="e">
        <f t="shared" si="7"/>
        <v>#VALUE!</v>
      </c>
      <c r="S121" s="27">
        <v>0</v>
      </c>
      <c r="T121" s="29">
        <f t="shared" si="5"/>
        <v>0</v>
      </c>
      <c r="U121" s="39">
        <v>0</v>
      </c>
      <c r="V121" s="27"/>
      <c r="W121" s="27"/>
      <c r="X121" s="35" t="s">
        <v>163</v>
      </c>
    </row>
    <row r="122" spans="1:24" s="36" customFormat="1" ht="106" customHeight="1" x14ac:dyDescent="0.2">
      <c r="A122" s="26">
        <f t="shared" si="6"/>
        <v>115</v>
      </c>
      <c r="B122" s="37"/>
      <c r="C122" s="31" t="s">
        <v>164</v>
      </c>
      <c r="D122" s="38" t="str">
        <f>D121</f>
        <v>20.7.2023</v>
      </c>
      <c r="E122" s="32">
        <v>1500000</v>
      </c>
      <c r="F122" s="29">
        <v>0</v>
      </c>
      <c r="G122" s="26" t="s">
        <v>22</v>
      </c>
      <c r="H122" s="27">
        <v>0</v>
      </c>
      <c r="I122" s="26" t="s">
        <v>23</v>
      </c>
      <c r="J122" s="26"/>
      <c r="K122" s="26"/>
      <c r="L122" s="26"/>
      <c r="M122" s="30">
        <f t="shared" si="7"/>
        <v>0</v>
      </c>
      <c r="N122" s="30" t="e">
        <f t="shared" si="7"/>
        <v>#VALUE!</v>
      </c>
      <c r="O122" s="30">
        <f t="shared" si="7"/>
        <v>0</v>
      </c>
      <c r="P122" s="30" t="e">
        <f t="shared" si="7"/>
        <v>#VALUE!</v>
      </c>
      <c r="Q122" s="30">
        <f t="shared" si="7"/>
        <v>0</v>
      </c>
      <c r="R122" s="30">
        <f t="shared" si="7"/>
        <v>0</v>
      </c>
      <c r="S122" s="27">
        <v>0</v>
      </c>
      <c r="T122" s="29">
        <f t="shared" si="5"/>
        <v>1500000</v>
      </c>
      <c r="U122" s="39">
        <v>0</v>
      </c>
      <c r="V122" s="27"/>
      <c r="W122" s="27"/>
      <c r="X122" s="26" t="s">
        <v>165</v>
      </c>
    </row>
    <row r="123" spans="1:24" s="36" customFormat="1" ht="78" customHeight="1" x14ac:dyDescent="0.2">
      <c r="A123" s="26">
        <f t="shared" si="6"/>
        <v>116</v>
      </c>
      <c r="B123" s="37"/>
      <c r="C123" s="31" t="s">
        <v>166</v>
      </c>
      <c r="D123" s="38" t="str">
        <f>D122</f>
        <v>20.7.2023</v>
      </c>
      <c r="E123" s="32">
        <v>679231</v>
      </c>
      <c r="F123" s="32">
        <v>0</v>
      </c>
      <c r="G123" s="26" t="s">
        <v>22</v>
      </c>
      <c r="H123" s="27">
        <v>0</v>
      </c>
      <c r="I123" s="26" t="s">
        <v>23</v>
      </c>
      <c r="J123" s="26"/>
      <c r="K123" s="26"/>
      <c r="L123" s="26"/>
      <c r="M123" s="30">
        <f t="shared" si="7"/>
        <v>0</v>
      </c>
      <c r="N123" s="30" t="e">
        <f t="shared" si="7"/>
        <v>#VALUE!</v>
      </c>
      <c r="O123" s="30">
        <f t="shared" si="7"/>
        <v>0</v>
      </c>
      <c r="P123" s="30" t="e">
        <f t="shared" si="7"/>
        <v>#VALUE!</v>
      </c>
      <c r="Q123" s="30">
        <f t="shared" si="7"/>
        <v>0</v>
      </c>
      <c r="R123" s="30">
        <f t="shared" si="7"/>
        <v>0</v>
      </c>
      <c r="S123" s="27">
        <v>0</v>
      </c>
      <c r="T123" s="29">
        <f t="shared" si="5"/>
        <v>679231</v>
      </c>
      <c r="U123" s="39">
        <v>0</v>
      </c>
      <c r="V123" s="27"/>
      <c r="W123" s="27"/>
      <c r="X123" s="26" t="s">
        <v>167</v>
      </c>
    </row>
    <row r="124" spans="1:24" s="36" customFormat="1" ht="78" customHeight="1" x14ac:dyDescent="0.2">
      <c r="A124" s="26">
        <f t="shared" si="6"/>
        <v>117</v>
      </c>
      <c r="B124" s="37"/>
      <c r="C124" s="31" t="s">
        <v>168</v>
      </c>
      <c r="D124" s="38" t="s">
        <v>96</v>
      </c>
      <c r="E124" s="32">
        <v>308856</v>
      </c>
      <c r="F124" s="32">
        <f>E124</f>
        <v>308856</v>
      </c>
      <c r="G124" s="26" t="s">
        <v>22</v>
      </c>
      <c r="H124" s="27">
        <v>0</v>
      </c>
      <c r="I124" s="26" t="s">
        <v>23</v>
      </c>
      <c r="J124" s="26"/>
      <c r="K124" s="26"/>
      <c r="L124" s="26"/>
      <c r="M124" s="30">
        <f t="shared" si="7"/>
        <v>4.0691824788477438E-3</v>
      </c>
      <c r="N124" s="30" t="e">
        <f t="shared" si="7"/>
        <v>#VALUE!</v>
      </c>
      <c r="O124" s="30">
        <f t="shared" si="7"/>
        <v>0</v>
      </c>
      <c r="P124" s="30" t="e">
        <f t="shared" si="7"/>
        <v>#VALUE!</v>
      </c>
      <c r="Q124" s="30">
        <f t="shared" si="7"/>
        <v>0</v>
      </c>
      <c r="R124" s="30">
        <f t="shared" si="7"/>
        <v>0</v>
      </c>
      <c r="S124" s="27">
        <v>0</v>
      </c>
      <c r="T124" s="29">
        <f t="shared" si="5"/>
        <v>0</v>
      </c>
      <c r="U124" s="39">
        <v>0</v>
      </c>
      <c r="V124" s="27"/>
      <c r="W124" s="27"/>
      <c r="X124" s="26"/>
    </row>
    <row r="125" spans="1:24" s="36" customFormat="1" ht="78" customHeight="1" x14ac:dyDescent="0.2">
      <c r="A125" s="26">
        <f t="shared" si="6"/>
        <v>118</v>
      </c>
      <c r="B125" s="37"/>
      <c r="C125" s="31" t="s">
        <v>169</v>
      </c>
      <c r="D125" s="38" t="s">
        <v>96</v>
      </c>
      <c r="E125" s="32">
        <v>208736</v>
      </c>
      <c r="F125" s="32">
        <v>0</v>
      </c>
      <c r="G125" s="26" t="s">
        <v>22</v>
      </c>
      <c r="H125" s="27">
        <v>0</v>
      </c>
      <c r="I125" s="26" t="s">
        <v>23</v>
      </c>
      <c r="J125" s="26"/>
      <c r="K125" s="26"/>
      <c r="L125" s="26"/>
      <c r="M125" s="30">
        <f t="shared" si="7"/>
        <v>0</v>
      </c>
      <c r="N125" s="30" t="e">
        <f t="shared" si="7"/>
        <v>#VALUE!</v>
      </c>
      <c r="O125" s="30">
        <f t="shared" si="7"/>
        <v>0</v>
      </c>
      <c r="P125" s="30" t="e">
        <f t="shared" si="7"/>
        <v>#VALUE!</v>
      </c>
      <c r="Q125" s="30">
        <f t="shared" si="7"/>
        <v>0</v>
      </c>
      <c r="R125" s="30">
        <f t="shared" si="7"/>
        <v>0</v>
      </c>
      <c r="S125" s="27">
        <v>0</v>
      </c>
      <c r="T125" s="29">
        <f t="shared" si="5"/>
        <v>208736</v>
      </c>
      <c r="U125" s="39">
        <v>0</v>
      </c>
      <c r="V125" s="27"/>
      <c r="W125" s="27"/>
      <c r="X125" s="26" t="s">
        <v>167</v>
      </c>
    </row>
    <row r="126" spans="1:24" s="36" customFormat="1" ht="78" customHeight="1" x14ac:dyDescent="0.2">
      <c r="A126" s="26">
        <f t="shared" si="6"/>
        <v>119</v>
      </c>
      <c r="B126" s="37"/>
      <c r="C126" s="31" t="s">
        <v>170</v>
      </c>
      <c r="D126" s="38" t="s">
        <v>96</v>
      </c>
      <c r="E126" s="32">
        <v>304640</v>
      </c>
      <c r="F126" s="32">
        <v>0</v>
      </c>
      <c r="G126" s="26" t="s">
        <v>22</v>
      </c>
      <c r="H126" s="27">
        <v>0</v>
      </c>
      <c r="I126" s="26" t="s">
        <v>23</v>
      </c>
      <c r="J126" s="26"/>
      <c r="K126" s="26"/>
      <c r="L126" s="26"/>
      <c r="M126" s="30">
        <f t="shared" si="7"/>
        <v>0</v>
      </c>
      <c r="N126" s="30" t="e">
        <f t="shared" si="7"/>
        <v>#VALUE!</v>
      </c>
      <c r="O126" s="30">
        <f t="shared" si="7"/>
        <v>0</v>
      </c>
      <c r="P126" s="30" t="e">
        <f t="shared" si="7"/>
        <v>#VALUE!</v>
      </c>
      <c r="Q126" s="30">
        <f t="shared" si="7"/>
        <v>0</v>
      </c>
      <c r="R126" s="30">
        <f t="shared" si="7"/>
        <v>0</v>
      </c>
      <c r="S126" s="27">
        <v>0</v>
      </c>
      <c r="T126" s="29">
        <f t="shared" si="5"/>
        <v>304640</v>
      </c>
      <c r="U126" s="39">
        <v>0</v>
      </c>
      <c r="V126" s="27"/>
      <c r="W126" s="27"/>
      <c r="X126" s="26" t="s">
        <v>167</v>
      </c>
    </row>
    <row r="127" spans="1:24" s="36" customFormat="1" ht="78" customHeight="1" x14ac:dyDescent="0.2">
      <c r="A127" s="26">
        <f t="shared" si="6"/>
        <v>120</v>
      </c>
      <c r="B127" s="37"/>
      <c r="C127" s="31" t="s">
        <v>171</v>
      </c>
      <c r="D127" s="38"/>
      <c r="E127" s="32">
        <v>429235</v>
      </c>
      <c r="F127" s="32"/>
      <c r="G127" s="26" t="s">
        <v>22</v>
      </c>
      <c r="H127" s="27">
        <v>0</v>
      </c>
      <c r="I127" s="26" t="s">
        <v>23</v>
      </c>
      <c r="J127" s="26"/>
      <c r="K127" s="26"/>
      <c r="L127" s="26"/>
      <c r="M127" s="30">
        <f t="shared" si="7"/>
        <v>0</v>
      </c>
      <c r="N127" s="30" t="e">
        <f t="shared" si="7"/>
        <v>#VALUE!</v>
      </c>
      <c r="O127" s="30">
        <f t="shared" si="7"/>
        <v>0</v>
      </c>
      <c r="P127" s="30" t="e">
        <f t="shared" si="7"/>
        <v>#VALUE!</v>
      </c>
      <c r="Q127" s="30">
        <f t="shared" si="7"/>
        <v>0</v>
      </c>
      <c r="R127" s="30">
        <f t="shared" si="7"/>
        <v>0</v>
      </c>
      <c r="S127" s="27">
        <v>0</v>
      </c>
      <c r="T127" s="29">
        <f t="shared" si="5"/>
        <v>429235</v>
      </c>
      <c r="U127" s="39">
        <v>0</v>
      </c>
      <c r="V127" s="27"/>
      <c r="W127" s="27"/>
      <c r="X127" s="26" t="s">
        <v>167</v>
      </c>
    </row>
    <row r="128" spans="1:24" s="36" customFormat="1" ht="103.5" customHeight="1" x14ac:dyDescent="0.2">
      <c r="A128" s="26">
        <f t="shared" si="6"/>
        <v>121</v>
      </c>
      <c r="B128" s="37"/>
      <c r="C128" s="31" t="s">
        <v>172</v>
      </c>
      <c r="D128" s="38" t="s">
        <v>57</v>
      </c>
      <c r="E128" s="32">
        <v>288256</v>
      </c>
      <c r="F128" s="29">
        <v>0</v>
      </c>
      <c r="G128" s="26" t="s">
        <v>22</v>
      </c>
      <c r="H128" s="27">
        <v>0</v>
      </c>
      <c r="I128" s="26" t="s">
        <v>23</v>
      </c>
      <c r="J128" s="26"/>
      <c r="K128" s="26"/>
      <c r="L128" s="26"/>
      <c r="M128" s="30">
        <f t="shared" si="7"/>
        <v>0</v>
      </c>
      <c r="N128" s="30" t="e">
        <f t="shared" si="7"/>
        <v>#VALUE!</v>
      </c>
      <c r="O128" s="30">
        <f t="shared" si="7"/>
        <v>0</v>
      </c>
      <c r="P128" s="30" t="e">
        <f t="shared" si="7"/>
        <v>#VALUE!</v>
      </c>
      <c r="Q128" s="30">
        <f t="shared" si="7"/>
        <v>0</v>
      </c>
      <c r="R128" s="30">
        <f t="shared" si="7"/>
        <v>0</v>
      </c>
      <c r="S128" s="27">
        <v>0</v>
      </c>
      <c r="T128" s="29">
        <f t="shared" si="5"/>
        <v>288256</v>
      </c>
      <c r="U128" s="39">
        <v>0</v>
      </c>
      <c r="V128" s="27"/>
      <c r="W128" s="27"/>
      <c r="X128" s="26" t="s">
        <v>165</v>
      </c>
    </row>
    <row r="129" spans="1:24" s="36" customFormat="1" ht="78" customHeight="1" x14ac:dyDescent="0.2">
      <c r="A129" s="26">
        <f t="shared" si="6"/>
        <v>122</v>
      </c>
      <c r="B129" s="37"/>
      <c r="C129" s="31" t="s">
        <v>173</v>
      </c>
      <c r="D129" s="38" t="s">
        <v>96</v>
      </c>
      <c r="E129" s="32">
        <v>463466</v>
      </c>
      <c r="F129" s="32">
        <f>E129-25000</f>
        <v>438466</v>
      </c>
      <c r="G129" s="26" t="s">
        <v>22</v>
      </c>
      <c r="H129" s="27">
        <v>0</v>
      </c>
      <c r="I129" s="26" t="s">
        <v>23</v>
      </c>
      <c r="J129" s="26"/>
      <c r="K129" s="26"/>
      <c r="L129" s="26"/>
      <c r="M129" s="30">
        <f t="shared" si="7"/>
        <v>5.7767961923046816E-3</v>
      </c>
      <c r="N129" s="30" t="e">
        <f t="shared" si="7"/>
        <v>#VALUE!</v>
      </c>
      <c r="O129" s="30">
        <f t="shared" si="7"/>
        <v>0</v>
      </c>
      <c r="P129" s="30" t="e">
        <f t="shared" si="7"/>
        <v>#VALUE!</v>
      </c>
      <c r="Q129" s="30">
        <f t="shared" si="7"/>
        <v>0</v>
      </c>
      <c r="R129" s="30">
        <f t="shared" si="7"/>
        <v>0</v>
      </c>
      <c r="S129" s="27">
        <v>0</v>
      </c>
      <c r="T129" s="29">
        <f t="shared" si="5"/>
        <v>25000</v>
      </c>
      <c r="U129" s="39">
        <v>0</v>
      </c>
      <c r="V129" s="27"/>
      <c r="W129" s="27"/>
      <c r="X129" s="26" t="s">
        <v>174</v>
      </c>
    </row>
    <row r="130" spans="1:24" s="36" customFormat="1" ht="104.5" customHeight="1" x14ac:dyDescent="0.2">
      <c r="A130" s="26">
        <f t="shared" si="6"/>
        <v>123</v>
      </c>
      <c r="B130" s="37"/>
      <c r="C130" s="31" t="s">
        <v>175</v>
      </c>
      <c r="D130" s="38" t="s">
        <v>96</v>
      </c>
      <c r="E130" s="32">
        <v>988714</v>
      </c>
      <c r="F130" s="32">
        <v>0</v>
      </c>
      <c r="G130" s="26" t="s">
        <v>22</v>
      </c>
      <c r="H130" s="27">
        <v>0</v>
      </c>
      <c r="I130" s="26" t="s">
        <v>23</v>
      </c>
      <c r="J130" s="26"/>
      <c r="K130" s="26"/>
      <c r="L130" s="26"/>
      <c r="M130" s="30">
        <f t="shared" si="7"/>
        <v>0</v>
      </c>
      <c r="N130" s="30" t="e">
        <f t="shared" si="7"/>
        <v>#VALUE!</v>
      </c>
      <c r="O130" s="30">
        <f t="shared" si="7"/>
        <v>0</v>
      </c>
      <c r="P130" s="30" t="e">
        <f t="shared" si="7"/>
        <v>#VALUE!</v>
      </c>
      <c r="Q130" s="30">
        <f t="shared" si="7"/>
        <v>0</v>
      </c>
      <c r="R130" s="30">
        <f t="shared" si="7"/>
        <v>0</v>
      </c>
      <c r="S130" s="27">
        <v>0</v>
      </c>
      <c r="T130" s="29">
        <f t="shared" si="5"/>
        <v>988714</v>
      </c>
      <c r="U130" s="39">
        <v>0</v>
      </c>
      <c r="V130" s="27"/>
      <c r="W130" s="27"/>
      <c r="X130" s="26" t="s">
        <v>176</v>
      </c>
    </row>
    <row r="131" spans="1:24" s="36" customFormat="1" ht="104.5" customHeight="1" x14ac:dyDescent="0.2">
      <c r="A131" s="26">
        <f t="shared" si="6"/>
        <v>124</v>
      </c>
      <c r="B131" s="37"/>
      <c r="C131" s="31" t="s">
        <v>177</v>
      </c>
      <c r="D131" s="38" t="s">
        <v>96</v>
      </c>
      <c r="E131" s="32">
        <v>212640</v>
      </c>
      <c r="F131" s="29">
        <v>0</v>
      </c>
      <c r="G131" s="26" t="s">
        <v>22</v>
      </c>
      <c r="H131" s="27">
        <v>0</v>
      </c>
      <c r="I131" s="26" t="s">
        <v>23</v>
      </c>
      <c r="J131" s="26"/>
      <c r="K131" s="26"/>
      <c r="L131" s="26"/>
      <c r="M131" s="30">
        <f t="shared" si="7"/>
        <v>0</v>
      </c>
      <c r="N131" s="30" t="e">
        <f t="shared" si="7"/>
        <v>#VALUE!</v>
      </c>
      <c r="O131" s="30">
        <f t="shared" si="7"/>
        <v>0</v>
      </c>
      <c r="P131" s="30" t="e">
        <f t="shared" si="7"/>
        <v>#VALUE!</v>
      </c>
      <c r="Q131" s="30">
        <f t="shared" si="7"/>
        <v>0</v>
      </c>
      <c r="R131" s="30">
        <f t="shared" si="7"/>
        <v>0</v>
      </c>
      <c r="S131" s="27">
        <v>0</v>
      </c>
      <c r="T131" s="29">
        <f t="shared" si="5"/>
        <v>212640</v>
      </c>
      <c r="U131" s="39">
        <v>0</v>
      </c>
      <c r="V131" s="27"/>
      <c r="W131" s="27"/>
      <c r="X131" s="26" t="s">
        <v>165</v>
      </c>
    </row>
    <row r="132" spans="1:24" s="36" customFormat="1" ht="104.5" customHeight="1" x14ac:dyDescent="0.2">
      <c r="A132" s="26">
        <f t="shared" si="6"/>
        <v>125</v>
      </c>
      <c r="B132" s="37"/>
      <c r="C132" s="31" t="s">
        <v>178</v>
      </c>
      <c r="D132" s="38" t="s">
        <v>179</v>
      </c>
      <c r="E132" s="32">
        <v>536493</v>
      </c>
      <c r="F132" s="32">
        <v>536493</v>
      </c>
      <c r="G132" s="26" t="s">
        <v>22</v>
      </c>
      <c r="H132" s="27">
        <v>0</v>
      </c>
      <c r="I132" s="26" t="s">
        <v>23</v>
      </c>
      <c r="J132" s="26"/>
      <c r="K132" s="26"/>
      <c r="L132" s="26"/>
      <c r="M132" s="30">
        <f t="shared" si="7"/>
        <v>7.0683034023119595E-3</v>
      </c>
      <c r="N132" s="30" t="e">
        <f t="shared" si="7"/>
        <v>#VALUE!</v>
      </c>
      <c r="O132" s="30">
        <f t="shared" si="7"/>
        <v>0</v>
      </c>
      <c r="P132" s="30" t="e">
        <f t="shared" si="7"/>
        <v>#VALUE!</v>
      </c>
      <c r="Q132" s="30">
        <f t="shared" si="7"/>
        <v>0</v>
      </c>
      <c r="R132" s="30">
        <f t="shared" si="7"/>
        <v>0</v>
      </c>
      <c r="S132" s="27">
        <v>0</v>
      </c>
      <c r="T132" s="29">
        <f t="shared" si="5"/>
        <v>0</v>
      </c>
      <c r="U132" s="39">
        <v>0</v>
      </c>
      <c r="V132" s="27"/>
      <c r="W132" s="27"/>
      <c r="X132" s="26" t="s">
        <v>47</v>
      </c>
    </row>
    <row r="133" spans="1:24" s="36" customFormat="1" ht="104.5" customHeight="1" x14ac:dyDescent="0.2">
      <c r="A133" s="26">
        <f t="shared" si="6"/>
        <v>126</v>
      </c>
      <c r="B133" s="37"/>
      <c r="C133" s="31" t="s">
        <v>180</v>
      </c>
      <c r="D133" s="38" t="s">
        <v>57</v>
      </c>
      <c r="E133" s="32">
        <v>538090</v>
      </c>
      <c r="F133" s="32">
        <v>356000</v>
      </c>
      <c r="G133" s="26" t="s">
        <v>22</v>
      </c>
      <c r="H133" s="27">
        <v>0</v>
      </c>
      <c r="I133" s="26" t="s">
        <v>23</v>
      </c>
      <c r="J133" s="26"/>
      <c r="K133" s="26"/>
      <c r="L133" s="26"/>
      <c r="M133" s="30">
        <f t="shared" si="7"/>
        <v>4.6903053930303987E-3</v>
      </c>
      <c r="N133" s="30" t="e">
        <f t="shared" si="7"/>
        <v>#VALUE!</v>
      </c>
      <c r="O133" s="30">
        <f t="shared" si="7"/>
        <v>0</v>
      </c>
      <c r="P133" s="30" t="e">
        <f t="shared" si="7"/>
        <v>#VALUE!</v>
      </c>
      <c r="Q133" s="30">
        <f t="shared" si="7"/>
        <v>0</v>
      </c>
      <c r="R133" s="30">
        <f t="shared" si="7"/>
        <v>0</v>
      </c>
      <c r="S133" s="27">
        <v>0</v>
      </c>
      <c r="T133" s="29">
        <f t="shared" si="5"/>
        <v>182090</v>
      </c>
      <c r="U133" s="39">
        <v>0</v>
      </c>
      <c r="V133" s="27"/>
      <c r="W133" s="27"/>
      <c r="X133" s="26" t="s">
        <v>37</v>
      </c>
    </row>
    <row r="134" spans="1:24" s="36" customFormat="1" ht="104.5" customHeight="1" x14ac:dyDescent="0.2">
      <c r="A134" s="26">
        <f t="shared" si="6"/>
        <v>127</v>
      </c>
      <c r="B134" s="37"/>
      <c r="C134" s="31" t="s">
        <v>181</v>
      </c>
      <c r="D134" s="38"/>
      <c r="E134" s="32">
        <v>160000</v>
      </c>
      <c r="F134" s="29">
        <v>0</v>
      </c>
      <c r="G134" s="26" t="s">
        <v>22</v>
      </c>
      <c r="H134" s="27">
        <v>0</v>
      </c>
      <c r="I134" s="26" t="s">
        <v>23</v>
      </c>
      <c r="J134" s="26"/>
      <c r="K134" s="26"/>
      <c r="L134" s="26"/>
      <c r="M134" s="30">
        <f t="shared" si="7"/>
        <v>0</v>
      </c>
      <c r="N134" s="30" t="e">
        <f t="shared" si="7"/>
        <v>#VALUE!</v>
      </c>
      <c r="O134" s="30">
        <f t="shared" si="7"/>
        <v>0</v>
      </c>
      <c r="P134" s="30" t="e">
        <f t="shared" si="7"/>
        <v>#VALUE!</v>
      </c>
      <c r="Q134" s="30">
        <f t="shared" si="7"/>
        <v>0</v>
      </c>
      <c r="R134" s="30">
        <f t="shared" si="7"/>
        <v>0</v>
      </c>
      <c r="S134" s="27">
        <v>0</v>
      </c>
      <c r="T134" s="29">
        <f t="shared" si="5"/>
        <v>160000</v>
      </c>
      <c r="U134" s="39">
        <v>0</v>
      </c>
      <c r="V134" s="27"/>
      <c r="W134" s="27"/>
      <c r="X134" s="26" t="s">
        <v>182</v>
      </c>
    </row>
    <row r="135" spans="1:24" s="36" customFormat="1" ht="104.5" customHeight="1" x14ac:dyDescent="0.2">
      <c r="A135" s="26">
        <f t="shared" si="6"/>
        <v>128</v>
      </c>
      <c r="B135" s="37"/>
      <c r="C135" s="31" t="s">
        <v>111</v>
      </c>
      <c r="D135" s="38" t="s">
        <v>96</v>
      </c>
      <c r="E135" s="32">
        <v>871581</v>
      </c>
      <c r="F135" s="32">
        <v>751363</v>
      </c>
      <c r="G135" s="26" t="s">
        <v>22</v>
      </c>
      <c r="H135" s="27">
        <v>0</v>
      </c>
      <c r="I135" s="26" t="s">
        <v>23</v>
      </c>
      <c r="J135" s="26"/>
      <c r="K135" s="26"/>
      <c r="L135" s="26"/>
      <c r="M135" s="30">
        <f t="shared" si="7"/>
        <v>9.8992189073693806E-3</v>
      </c>
      <c r="N135" s="30" t="e">
        <f t="shared" si="7"/>
        <v>#VALUE!</v>
      </c>
      <c r="O135" s="30">
        <f t="shared" si="7"/>
        <v>0</v>
      </c>
      <c r="P135" s="30" t="e">
        <f t="shared" si="7"/>
        <v>#VALUE!</v>
      </c>
      <c r="Q135" s="30">
        <f t="shared" si="7"/>
        <v>0</v>
      </c>
      <c r="R135" s="30">
        <f t="shared" si="7"/>
        <v>0</v>
      </c>
      <c r="S135" s="27">
        <v>0</v>
      </c>
      <c r="T135" s="29">
        <f t="shared" si="5"/>
        <v>120218</v>
      </c>
      <c r="U135" s="39">
        <v>0</v>
      </c>
      <c r="V135" s="27"/>
      <c r="W135" s="27"/>
      <c r="X135" s="35" t="s">
        <v>183</v>
      </c>
    </row>
    <row r="136" spans="1:24" s="36" customFormat="1" ht="104.5" customHeight="1" x14ac:dyDescent="0.2">
      <c r="A136" s="26">
        <f t="shared" si="6"/>
        <v>129</v>
      </c>
      <c r="B136" s="37"/>
      <c r="C136" s="36" t="s">
        <v>154</v>
      </c>
      <c r="D136" s="38" t="s">
        <v>96</v>
      </c>
      <c r="E136" s="32">
        <v>208736</v>
      </c>
      <c r="F136" s="32">
        <f>E136</f>
        <v>208736</v>
      </c>
      <c r="G136" s="26" t="s">
        <v>22</v>
      </c>
      <c r="H136" s="27">
        <v>0</v>
      </c>
      <c r="I136" s="26" t="s">
        <v>23</v>
      </c>
      <c r="J136" s="26" t="s">
        <v>23</v>
      </c>
      <c r="K136" s="26" t="s">
        <v>23</v>
      </c>
      <c r="L136" s="26" t="s">
        <v>23</v>
      </c>
      <c r="M136" s="30">
        <f t="shared" si="7"/>
        <v>2.7500999621336889E-3</v>
      </c>
      <c r="N136" s="30" t="e">
        <f t="shared" si="7"/>
        <v>#VALUE!</v>
      </c>
      <c r="O136" s="30">
        <f t="shared" si="7"/>
        <v>0</v>
      </c>
      <c r="P136" s="30" t="e">
        <f t="shared" si="7"/>
        <v>#VALUE!</v>
      </c>
      <c r="Q136" s="30" t="e">
        <f t="shared" si="7"/>
        <v>#VALUE!</v>
      </c>
      <c r="R136" s="30" t="e">
        <f t="shared" si="7"/>
        <v>#VALUE!</v>
      </c>
      <c r="S136" s="27">
        <v>0</v>
      </c>
      <c r="T136" s="29">
        <f t="shared" ref="T136:T138" si="8">E136-F136</f>
        <v>0</v>
      </c>
      <c r="U136" s="39">
        <v>0</v>
      </c>
      <c r="V136" s="27"/>
      <c r="W136" s="27"/>
      <c r="X136" s="35" t="s">
        <v>184</v>
      </c>
    </row>
    <row r="137" spans="1:24" s="36" customFormat="1" ht="104.5" customHeight="1" x14ac:dyDescent="0.2">
      <c r="A137" s="26">
        <f t="shared" si="6"/>
        <v>130</v>
      </c>
      <c r="B137" s="37"/>
      <c r="C137" s="36" t="s">
        <v>154</v>
      </c>
      <c r="D137" s="38" t="s">
        <v>96</v>
      </c>
      <c r="E137" s="32">
        <v>359480</v>
      </c>
      <c r="F137" s="32">
        <f>E137</f>
        <v>359480</v>
      </c>
      <c r="G137" s="26" t="s">
        <v>22</v>
      </c>
      <c r="H137" s="27">
        <v>0</v>
      </c>
      <c r="I137" s="26" t="s">
        <v>23</v>
      </c>
      <c r="J137" s="26" t="s">
        <v>23</v>
      </c>
      <c r="K137" s="26" t="s">
        <v>23</v>
      </c>
      <c r="L137" s="26" t="s">
        <v>23</v>
      </c>
      <c r="M137" s="30">
        <f t="shared" si="7"/>
        <v>4.7361544457487853E-3</v>
      </c>
      <c r="N137" s="30" t="e">
        <f t="shared" si="7"/>
        <v>#VALUE!</v>
      </c>
      <c r="O137" s="30">
        <f t="shared" si="7"/>
        <v>0</v>
      </c>
      <c r="P137" s="30" t="e">
        <f t="shared" si="7"/>
        <v>#VALUE!</v>
      </c>
      <c r="Q137" s="30" t="e">
        <f t="shared" si="7"/>
        <v>#VALUE!</v>
      </c>
      <c r="R137" s="30" t="e">
        <f t="shared" si="7"/>
        <v>#VALUE!</v>
      </c>
      <c r="S137" s="27">
        <v>0</v>
      </c>
      <c r="T137" s="29">
        <f t="shared" si="8"/>
        <v>0</v>
      </c>
      <c r="U137" s="39">
        <v>0</v>
      </c>
      <c r="V137" s="27"/>
      <c r="W137" s="27"/>
      <c r="X137" s="35" t="s">
        <v>185</v>
      </c>
    </row>
    <row r="138" spans="1:24" s="36" customFormat="1" ht="104.5" customHeight="1" x14ac:dyDescent="0.2">
      <c r="A138" s="26"/>
      <c r="B138" s="37"/>
      <c r="C138" s="31"/>
      <c r="D138" s="38"/>
      <c r="E138" s="32"/>
      <c r="F138" s="32"/>
      <c r="G138" s="26"/>
      <c r="H138" s="27"/>
      <c r="I138" s="26"/>
      <c r="J138" s="26"/>
      <c r="K138" s="26"/>
      <c r="L138" s="26"/>
      <c r="M138" s="43"/>
      <c r="N138" s="43"/>
      <c r="O138" s="43"/>
      <c r="P138" s="43"/>
      <c r="Q138" s="43"/>
      <c r="R138" s="43"/>
      <c r="S138" s="27"/>
      <c r="T138" s="29">
        <f t="shared" si="8"/>
        <v>0</v>
      </c>
      <c r="U138" s="39"/>
      <c r="V138" s="27"/>
      <c r="W138" s="27"/>
      <c r="X138" s="26"/>
    </row>
    <row r="139" spans="1:24" s="36" customFormat="1" ht="104.5" customHeight="1" x14ac:dyDescent="0.2">
      <c r="A139" s="26"/>
      <c r="B139" s="37"/>
      <c r="C139" s="31"/>
      <c r="D139" s="38"/>
      <c r="E139" s="32"/>
      <c r="F139" s="32"/>
      <c r="G139" s="26"/>
      <c r="H139" s="27"/>
      <c r="I139" s="26"/>
      <c r="J139" s="26"/>
      <c r="K139" s="26"/>
      <c r="L139" s="26"/>
      <c r="M139" s="43"/>
      <c r="N139" s="43"/>
      <c r="O139" s="43"/>
      <c r="P139" s="43"/>
      <c r="Q139" s="43"/>
      <c r="R139" s="43"/>
      <c r="S139" s="27"/>
      <c r="T139" s="29"/>
      <c r="U139" s="39"/>
      <c r="V139" s="27"/>
      <c r="W139" s="27"/>
      <c r="X139" s="26"/>
    </row>
    <row r="140" spans="1:24" x14ac:dyDescent="0.2">
      <c r="A140" s="44"/>
      <c r="B140" s="37" t="s">
        <v>186</v>
      </c>
      <c r="C140" s="37"/>
      <c r="D140" s="38"/>
      <c r="E140" s="45" t="e">
        <f>SUM(E8:E138)</f>
        <v>#REF!</v>
      </c>
      <c r="F140" s="45">
        <f>SUM(F8:F138)</f>
        <v>75901241</v>
      </c>
      <c r="G140" s="37"/>
      <c r="H140" s="37"/>
      <c r="I140" s="37"/>
      <c r="J140" s="37"/>
      <c r="K140" s="37"/>
      <c r="L140" s="37"/>
      <c r="M140" s="46">
        <f>SUM(M8:M138)</f>
        <v>0.99999999999999967</v>
      </c>
      <c r="N140" s="37"/>
      <c r="O140" s="37"/>
      <c r="P140" s="37"/>
      <c r="Q140" s="37"/>
      <c r="R140" s="37"/>
      <c r="S140" s="37"/>
      <c r="T140" s="45" t="e">
        <f>SUM(T8:T138)</f>
        <v>#REF!</v>
      </c>
      <c r="U140" s="45">
        <f>SUM(U8:U138)</f>
        <v>0</v>
      </c>
      <c r="V140" s="37"/>
      <c r="W140" s="37"/>
      <c r="X140" s="37"/>
    </row>
    <row r="144" spans="1:24" ht="16" x14ac:dyDescent="0.2">
      <c r="B144" s="51" t="s">
        <v>187</v>
      </c>
      <c r="C144" s="51"/>
      <c r="D144" s="52"/>
      <c r="E144" s="52"/>
      <c r="F144" s="53"/>
      <c r="G144" s="52"/>
      <c r="H144" s="52"/>
      <c r="I144" s="52"/>
      <c r="J144" s="52"/>
      <c r="K144" s="52"/>
      <c r="L144" s="52"/>
      <c r="M144" s="52"/>
      <c r="N144" s="52"/>
      <c r="O144" s="52"/>
      <c r="P144" s="52"/>
      <c r="Q144" s="52"/>
      <c r="R144" s="52"/>
      <c r="S144" s="52"/>
      <c r="T144" s="54"/>
    </row>
    <row r="145" spans="2:20" ht="16" x14ac:dyDescent="0.2">
      <c r="B145" s="51" t="s">
        <v>188</v>
      </c>
      <c r="C145" s="51"/>
      <c r="D145" s="52"/>
      <c r="E145" s="52"/>
      <c r="F145" s="53"/>
      <c r="G145" s="52"/>
      <c r="H145" s="52"/>
      <c r="I145" s="52"/>
      <c r="J145" s="52"/>
      <c r="K145" s="52"/>
      <c r="L145" s="52"/>
      <c r="M145" s="52"/>
      <c r="N145" s="52"/>
      <c r="O145" s="52"/>
      <c r="P145" s="52"/>
      <c r="Q145" s="52"/>
      <c r="R145" s="52"/>
      <c r="S145" s="52"/>
      <c r="T145" s="54"/>
    </row>
    <row r="146" spans="2:20" ht="16" x14ac:dyDescent="0.2">
      <c r="B146" s="51" t="s">
        <v>189</v>
      </c>
      <c r="C146" s="51"/>
      <c r="D146" s="52"/>
      <c r="E146" s="52"/>
      <c r="F146" s="53"/>
      <c r="G146" s="52"/>
      <c r="H146" s="52"/>
      <c r="I146" s="52"/>
      <c r="J146" s="52"/>
      <c r="K146" s="52"/>
      <c r="L146" s="52"/>
      <c r="M146" s="52"/>
      <c r="N146" s="52"/>
      <c r="O146" s="52"/>
      <c r="P146" s="52"/>
      <c r="Q146" s="52"/>
      <c r="R146" s="52"/>
      <c r="S146" s="52"/>
      <c r="T146" s="54"/>
    </row>
    <row r="147" spans="2:20" ht="16" x14ac:dyDescent="0.2">
      <c r="B147" s="51" t="s">
        <v>190</v>
      </c>
      <c r="C147" s="51"/>
      <c r="D147" s="52"/>
      <c r="E147" s="52"/>
      <c r="F147" s="53"/>
      <c r="G147" s="52"/>
      <c r="H147" s="52"/>
      <c r="I147" s="52"/>
      <c r="J147" s="52"/>
      <c r="K147" s="52"/>
      <c r="L147" s="52"/>
      <c r="M147" s="52"/>
      <c r="N147" s="52"/>
      <c r="O147" s="52"/>
      <c r="P147" s="52"/>
      <c r="Q147" s="52"/>
      <c r="R147" s="52"/>
      <c r="S147" s="52"/>
      <c r="T147" s="54"/>
    </row>
    <row r="148" spans="2:20" ht="16" x14ac:dyDescent="0.2">
      <c r="B148" s="51" t="s">
        <v>191</v>
      </c>
      <c r="C148" s="51"/>
      <c r="D148" s="52"/>
      <c r="E148" s="52"/>
      <c r="F148" s="53"/>
      <c r="G148" s="52"/>
      <c r="H148" s="52"/>
      <c r="I148" s="52"/>
      <c r="J148" s="52"/>
      <c r="K148" s="52"/>
      <c r="L148" s="52"/>
      <c r="M148" s="52"/>
      <c r="N148" s="52"/>
      <c r="O148" s="52"/>
      <c r="P148" s="52"/>
      <c r="Q148" s="52"/>
      <c r="R148" s="52"/>
      <c r="S148" s="52"/>
      <c r="T148" s="54"/>
    </row>
    <row r="149" spans="2:20" ht="16" x14ac:dyDescent="0.2">
      <c r="B149" s="51" t="s">
        <v>192</v>
      </c>
      <c r="C149" s="51"/>
      <c r="D149" s="52"/>
      <c r="E149" s="52"/>
      <c r="F149" s="53"/>
      <c r="G149" s="52"/>
      <c r="H149" s="52"/>
      <c r="I149" s="52"/>
      <c r="J149" s="52"/>
      <c r="K149" s="52"/>
      <c r="L149" s="52"/>
      <c r="M149" s="52"/>
      <c r="N149" s="52"/>
      <c r="O149" s="52"/>
      <c r="P149" s="52"/>
      <c r="Q149" s="52"/>
      <c r="R149" s="52"/>
      <c r="S149" s="52"/>
      <c r="T149" s="54"/>
    </row>
    <row r="150" spans="2:20" ht="16" x14ac:dyDescent="0.2">
      <c r="B150" s="51" t="s">
        <v>193</v>
      </c>
      <c r="C150" s="51"/>
      <c r="D150" s="52"/>
      <c r="E150" s="52"/>
      <c r="F150" s="53"/>
      <c r="G150" s="52"/>
      <c r="H150" s="52"/>
      <c r="I150" s="52"/>
      <c r="J150" s="52"/>
      <c r="K150" s="52"/>
      <c r="L150" s="52"/>
      <c r="M150" s="52"/>
      <c r="N150" s="52"/>
      <c r="O150" s="52"/>
      <c r="P150" s="52"/>
      <c r="Q150" s="52"/>
      <c r="R150" s="52"/>
      <c r="S150" s="52"/>
      <c r="T150" s="54"/>
    </row>
    <row r="151" spans="2:20" ht="16" x14ac:dyDescent="0.2">
      <c r="B151" s="51" t="s">
        <v>194</v>
      </c>
      <c r="C151" s="51"/>
      <c r="D151" s="52"/>
      <c r="E151" s="52"/>
      <c r="F151" s="53"/>
      <c r="G151" s="52"/>
      <c r="H151" s="52"/>
      <c r="I151" s="52"/>
      <c r="J151" s="52"/>
      <c r="K151" s="52"/>
      <c r="L151" s="52"/>
      <c r="M151" s="52"/>
      <c r="N151" s="52"/>
      <c r="O151" s="52"/>
      <c r="P151" s="52"/>
      <c r="Q151" s="52"/>
      <c r="R151" s="52"/>
      <c r="S151" s="52"/>
      <c r="T151" s="54"/>
    </row>
    <row r="152" spans="2:20" ht="16" x14ac:dyDescent="0.2">
      <c r="B152" s="51" t="s">
        <v>195</v>
      </c>
      <c r="C152" s="51"/>
      <c r="D152" s="52"/>
      <c r="E152" s="52"/>
      <c r="F152" s="53"/>
      <c r="G152" s="52"/>
      <c r="H152" s="52"/>
      <c r="I152" s="52"/>
      <c r="J152" s="52"/>
      <c r="K152" s="52"/>
      <c r="L152" s="52"/>
      <c r="M152" s="52"/>
      <c r="N152" s="52"/>
      <c r="O152" s="52"/>
      <c r="P152" s="52"/>
      <c r="Q152" s="52"/>
      <c r="R152" s="52"/>
      <c r="S152" s="52"/>
      <c r="T152" s="54"/>
    </row>
  </sheetData>
  <mergeCells count="6">
    <mergeCell ref="D6:E6"/>
    <mergeCell ref="F6:R6"/>
    <mergeCell ref="I7:L7"/>
    <mergeCell ref="M7:R7"/>
    <mergeCell ref="U10:W10"/>
    <mergeCell ref="U11:W11"/>
  </mergeCells>
  <pageMargins left="0.70866141732283472" right="0.70866141732283472"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Ann_2_Unsecured FC in a class</vt:lpstr>
      <vt:lpstr>'Ann_2_Unsecured FC in a class'!Print_Area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2023-07-28T08:28:19Z</dcterms:created>
  <dcterms:modified xsi:type="dcterms:W3CDTF">2023-07-28T08:33:41Z</dcterms:modified>
</cp:coreProperties>
</file>